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Среднесрочный 2018" sheetId="2" r:id="rId2"/>
    <sheet name="Среднесрочный " sheetId="3" r:id="rId3"/>
  </sheets>
  <definedNames/>
  <calcPr fullCalcOnLoad="1"/>
</workbook>
</file>

<file path=xl/sharedStrings.xml><?xml version="1.0" encoding="utf-8"?>
<sst xmlns="http://schemas.openxmlformats.org/spreadsheetml/2006/main" count="1300" uniqueCount="155">
  <si>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</si>
  <si>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</si>
  <si>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</si>
  <si>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</si>
  <si>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</si>
  <si>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</si>
  <si>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</si>
  <si>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03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</si>
  <si>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</si>
  <si>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</si>
  <si>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</si>
  <si>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</si>
  <si>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</si>
  <si>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</si>
  <si>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02</t>
  </si>
  <si>
    <t>Мобилизационная и вневойсковая подготовка</t>
  </si>
  <si>
    <t>09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</si>
  <si>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</si>
  <si>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Жилищно-коммунальное хозяйство</t>
  </si>
  <si>
    <t>05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</si>
  <si>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</si>
  <si>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</si>
  <si>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</si>
  <si>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</si>
  <si>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Культура, кинематография</t>
  </si>
  <si>
    <t>08</t>
  </si>
  <si>
    <t>Культура</t>
  </si>
  <si>
    <t>540</t>
  </si>
  <si>
    <t>ВСЕГО РАСХОДОВ</t>
  </si>
  <si>
    <t>Сумма</t>
  </si>
  <si>
    <t>(тыс. рублей)</t>
  </si>
  <si>
    <t>муниципального образования</t>
  </si>
  <si>
    <t xml:space="preserve">Приложение  5                </t>
  </si>
  <si>
    <t>Кузоватовского района</t>
  </si>
  <si>
    <t>Ульяновской области</t>
  </si>
  <si>
    <r>
      <t xml:space="preserve">Распределение </t>
    </r>
    <r>
      <rPr>
        <b/>
        <sz val="11"/>
        <color indexed="8"/>
        <rFont val="Times New Roman"/>
        <family val="1"/>
      </rPr>
      <t>бюджетных ассигнований</t>
    </r>
    <r>
      <rPr>
        <b/>
        <sz val="12"/>
        <color indexed="8"/>
        <rFont val="Times New Roman"/>
        <family val="1"/>
      </rPr>
      <t xml:space="preserve"> бюджета муниципального образования  </t>
    </r>
  </si>
  <si>
    <t>Мероприятия в рамках непрограммных направлений деятельности</t>
  </si>
  <si>
    <t>Кузоватовское городское поселение</t>
  </si>
  <si>
    <t xml:space="preserve">Кузоватовское городское поселение по разделам , подразделам ,целевым статьям и видам расходов </t>
  </si>
  <si>
    <t>13</t>
  </si>
  <si>
    <t>244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</si>
  <si>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</si>
  <si>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</si>
  <si>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Национальная экономика</t>
  </si>
  <si>
    <t>Дорожное хозяйство (дорожные фонды)</t>
  </si>
  <si>
    <t>12</t>
  </si>
  <si>
    <t>Мероприятия в области строительства, архитектуры и градостроительства</t>
  </si>
  <si>
    <t>Жилищное хозяйство</t>
  </si>
  <si>
    <t>810</t>
  </si>
  <si>
    <t>Субсидии юридическим лицам (кроме некоммерческих организаций) индивидуальным предпринимателям, физическим лицам</t>
  </si>
  <si>
    <t>Организация и содержание мест захоронения</t>
  </si>
  <si>
    <t>Другие вопросы в области жилищно-коммунального хозяйства</t>
  </si>
  <si>
    <t>10</t>
  </si>
  <si>
    <t>Пенсионное обеспечение</t>
  </si>
  <si>
    <t>Иные пенсии, социальные доплаты к пенсиям</t>
  </si>
  <si>
    <t>11</t>
  </si>
  <si>
    <t>Физическая культура и спорт</t>
  </si>
  <si>
    <t>Другие вопросы в области физической культуры и спорта</t>
  </si>
  <si>
    <t>Социальная политика</t>
  </si>
  <si>
    <t>Другие вопросы в области национальной экономики</t>
  </si>
  <si>
    <t>Капитальный ремонт автомобильных дорог общего пользования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</si>
  <si>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</si>
  <si>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11 0 00 00000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</si>
  <si>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</si>
  <si>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</si>
  <si>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</si>
  <si>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</si>
  <si>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11 0 00 10030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</si>
  <si>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</si>
  <si>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</si>
  <si>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</si>
  <si>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</si>
  <si>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</si>
  <si>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</si>
  <si>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11 0 00 71030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</si>
  <si>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</si>
  <si>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11 0 00 51180</t>
  </si>
  <si>
    <t>Национальная безопасность и правоохранительная деятельность</t>
  </si>
  <si>
    <t>Обеспечение пожарной безопасности</t>
  </si>
  <si>
    <t>Учреждения в сфере гражданской защиты и пожарной безопасности</t>
  </si>
  <si>
    <t>11 0 00 10130</t>
  </si>
  <si>
    <t>Муниципальные программы муниципального образования "Кузоватовский район"</t>
  </si>
  <si>
    <t>73 0 00 00000</t>
  </si>
  <si>
    <t>73 0 00 80010</t>
  </si>
  <si>
    <t>Содержание автомобильных  дорог общего пользования</t>
  </si>
  <si>
    <t xml:space="preserve"> Прочая закупка товаров, работ и услуг для обеспечения государственных (муниципальных) нужд</t>
  </si>
  <si>
    <t>11 0 00 10170</t>
  </si>
  <si>
    <t>Ремонт многоквартирных домов</t>
  </si>
  <si>
    <t>11 0 00 10100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</si>
  <si>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2016 году"</t>
  </si>
  <si>
    <t>81 0 00 00000</t>
  </si>
  <si>
    <t>Муниципальная программы "Развитие благоустройства территорий населённых пунктов муниципального образования  Кузоватовское городское поселение на 2016-2020 годы"</t>
  </si>
  <si>
    <t>96 0 00 00000</t>
  </si>
  <si>
    <t>96 0 00 81010</t>
  </si>
  <si>
    <t>96 0 00 81030</t>
  </si>
  <si>
    <t>96 0 00 81040</t>
  </si>
  <si>
    <t>96 0 00 81050</t>
  </si>
  <si>
    <t>84 0 00 00000</t>
  </si>
  <si>
    <t>Доплаты к пенсиям муниципальных служащих</t>
  </si>
  <si>
    <t>11 0 00 10180</t>
  </si>
  <si>
    <t>11 0 00 10190</t>
  </si>
  <si>
    <t>2</t>
  </si>
  <si>
    <t>3</t>
  </si>
  <si>
    <t>4</t>
  </si>
  <si>
    <t>71 0 00 00000</t>
  </si>
  <si>
    <t>71 0 00 70600</t>
  </si>
  <si>
    <t>Государственные программы Ульяновской области</t>
  </si>
  <si>
    <t>Субсидии на подготовку документации, строительство, реконструкцию, капитальный ремонт, ремонт и содержание(установку дорожных знаков и нанесение горизонтальной разметки) автомобильных дорог общего пользования местного значения, мостов и иных искусственны</t>
  </si>
  <si>
    <t>11 0 00 70420</t>
  </si>
  <si>
    <t>11 0 00 S0420</t>
  </si>
  <si>
    <t>Субсидии на реализацию проектов развития муниципальных образований Ульяновской области, подготовленных на основе местных инициатив граждан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</si>
  <si>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</si>
  <si>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111</t>
  </si>
  <si>
    <t>119</t>
  </si>
  <si>
    <t>Фонд оплаты труда казённых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</si>
  <si>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</si>
  <si>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72 0 00 00000</t>
  </si>
  <si>
    <t>72 0 00 54200</t>
  </si>
  <si>
    <t>Государственные програмы Российской Федерации</t>
  </si>
  <si>
    <t>Реализация мероприятий региональных программ в сфере дорожного хозяйства</t>
  </si>
  <si>
    <t>Муниципальная программа "Комплексное развитие систем коммунальной инфраструктуры муниципального образования Кузоватовское городское поселение" на 2011-2020 годы</t>
  </si>
  <si>
    <t>Физкультурно-оздоровительная работа и спортивные мероприятия</t>
  </si>
  <si>
    <t>Субсидии на  благоустройство территорий поселений и городских округов Ульяновской области</t>
  </si>
  <si>
    <t xml:space="preserve">03 </t>
  </si>
  <si>
    <t>71 0 00 70330</t>
  </si>
  <si>
    <t>Софинансирование капитального ремонта автомобильных дорог общего пользования местного значения</t>
  </si>
  <si>
    <t>73 0 00 S0600</t>
  </si>
  <si>
    <t>к  проекту решения  Совета депутатов</t>
  </si>
  <si>
    <t xml:space="preserve">от                            №   </t>
  </si>
  <si>
    <t>классификации расходов бюджетов Российской Федерации на 2017 год</t>
  </si>
  <si>
    <t>73 0 00 80030</t>
  </si>
  <si>
    <t>Учреждения, обеспечивающие благоустройство и обслуживание населения</t>
  </si>
  <si>
    <t>11 0 00 10330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</si>
  <si>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</si>
  <si>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</si>
  <si>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11 0 00 10370</t>
  </si>
  <si>
    <t>Обеспечение технической возможности ведения похозяйственной книги в электронной форме</t>
  </si>
  <si>
    <t>11 0 00 10360</t>
  </si>
  <si>
    <t>Закупка товаров, работ, услуг в сфере информационно коммуникационных технологий</t>
  </si>
  <si>
    <t>242</t>
  </si>
  <si>
    <t>Строительство и ремонт тротуаров</t>
  </si>
  <si>
    <t>73 0 00 80040</t>
  </si>
  <si>
    <t>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населенных объектов населенных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</si>
  <si>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73 0 00 S0604</t>
  </si>
  <si>
    <t>к проекту решения  Совета депутатов</t>
  </si>
  <si>
    <t xml:space="preserve">от  .11.2017                          №   </t>
  </si>
  <si>
    <t>Обеспечение проведения выборов и референдумов</t>
  </si>
  <si>
    <t>Проведение муниципальных выборов и референдумов на территории муниципального образования "Кузоватовский район"</t>
  </si>
  <si>
    <t>07</t>
  </si>
  <si>
    <t>11 0 00 10040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</si>
  <si>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2015 году"</t>
  </si>
  <si>
    <t>Муниципальная программа Кузоватовского района "Развитие транспортной системы муниципального образования "Кузоватовский район" на 2018-2020 годы"</t>
  </si>
  <si>
    <t>93 0 00 00000</t>
  </si>
  <si>
    <t>93 0 00 80010</t>
  </si>
  <si>
    <t>93 0 00 80030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</si>
</sst>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2" fillId="33" borderId="11" xfId="0" applyNumberFormat="1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49" fontId="44" fillId="33" borderId="11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vertical="top" wrapText="1"/>
    </xf>
    <xf numFmtId="49" fontId="45" fillId="33" borderId="11" xfId="0" applyNumberFormat="1" applyFont="1" applyFill="1" applyBorder="1" applyAlignment="1">
      <alignment horizontal="center" vertical="top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49" fontId="5" fillId="33" borderId="12" xfId="33" applyNumberFormat="1" applyFont="1" applyFill="1" applyBorder="1" applyAlignment="1">
      <alignment vertical="top" wrapText="1"/>
      <protection/>
    </xf>
    <xf numFmtId="49" fontId="5" fillId="33" borderId="12" xfId="33" applyNumberFormat="1" applyFont="1" applyFill="1" applyBorder="1" applyAlignment="1">
      <alignment horizontal="center" vertical="top"/>
      <protection/>
    </xf>
    <xf numFmtId="49" fontId="5" fillId="33" borderId="11" xfId="33" applyNumberFormat="1" applyFont="1" applyFill="1" applyBorder="1" applyAlignment="1">
      <alignment vertical="top" wrapText="1"/>
      <protection/>
    </xf>
    <xf numFmtId="49" fontId="5" fillId="33" borderId="11" xfId="33" applyNumberFormat="1" applyFont="1" applyFill="1" applyBorder="1" applyAlignment="1">
      <alignment horizontal="center" vertical="top"/>
      <protection/>
    </xf>
    <xf numFmtId="0" fontId="2" fillId="33" borderId="13" xfId="33" applyFont="1" applyFill="1" applyBorder="1" applyAlignment="1">
      <alignment vertical="top" wrapText="1"/>
      <protection/>
    </xf>
    <xf numFmtId="49" fontId="5" fillId="33" borderId="13" xfId="33" applyNumberFormat="1" applyFont="1" applyFill="1" applyBorder="1" applyAlignment="1">
      <alignment vertical="top" wrapText="1"/>
      <protection/>
    </xf>
    <xf numFmtId="49" fontId="5" fillId="33" borderId="13" xfId="33" applyNumberFormat="1" applyFont="1" applyFill="1" applyBorder="1" applyAlignment="1">
      <alignment horizontal="center" vertical="top"/>
      <protection/>
    </xf>
    <xf numFmtId="0" fontId="2" fillId="33" borderId="14" xfId="33" applyFont="1" applyFill="1" applyBorder="1" applyAlignment="1">
      <alignment vertical="top" wrapText="1"/>
      <protection/>
    </xf>
    <xf numFmtId="0" fontId="2" fillId="33" borderId="12" xfId="33" applyFont="1" applyFill="1" applyBorder="1" applyAlignment="1">
      <alignment vertical="top" wrapText="1"/>
      <protection/>
    </xf>
    <xf numFmtId="0" fontId="2" fillId="33" borderId="11" xfId="33" applyFont="1" applyFill="1" applyBorder="1" applyAlignment="1">
      <alignment vertical="top" wrapText="1"/>
      <protection/>
    </xf>
    <xf numFmtId="49" fontId="5" fillId="33" borderId="15" xfId="33" applyNumberFormat="1" applyFont="1" applyFill="1" applyBorder="1" applyAlignment="1">
      <alignment horizontal="center" vertical="top"/>
      <protection/>
    </xf>
    <xf numFmtId="0" fontId="3" fillId="33" borderId="11" xfId="33" applyFont="1" applyFill="1" applyBorder="1" applyAlignment="1">
      <alignment vertical="top" wrapText="1"/>
      <protection/>
    </xf>
    <xf numFmtId="0" fontId="5" fillId="33" borderId="11" xfId="0" applyFont="1" applyFill="1" applyBorder="1" applyAlignment="1">
      <alignment horizontal="center" vertical="top"/>
    </xf>
    <xf numFmtId="49" fontId="5" fillId="33" borderId="16" xfId="33" applyNumberFormat="1" applyFont="1" applyFill="1" applyBorder="1" applyAlignment="1">
      <alignment vertical="top" wrapText="1"/>
      <protection/>
    </xf>
    <xf numFmtId="49" fontId="5" fillId="33" borderId="16" xfId="33" applyNumberFormat="1" applyFont="1" applyFill="1" applyBorder="1" applyAlignment="1">
      <alignment horizontal="center" vertical="top"/>
      <protection/>
    </xf>
    <xf numFmtId="0" fontId="42" fillId="33" borderId="11" xfId="0" applyFont="1" applyFill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49" fontId="6" fillId="33" borderId="11" xfId="33" applyNumberFormat="1" applyFont="1" applyFill="1" applyBorder="1" applyAlignment="1">
      <alignment horizontal="center" vertical="top"/>
      <protection/>
    </xf>
    <xf numFmtId="0" fontId="42" fillId="33" borderId="0" xfId="0" applyFont="1" applyFill="1" applyAlignment="1">
      <alignment/>
    </xf>
    <xf numFmtId="0" fontId="46" fillId="0" borderId="0" xfId="0" applyFont="1" applyAlignment="1">
      <alignment horizontal="left" indent="5"/>
    </xf>
    <xf numFmtId="0" fontId="42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0" borderId="11" xfId="0" applyFont="1" applyBorder="1" applyAlignment="1">
      <alignment/>
    </xf>
    <xf numFmtId="2" fontId="44" fillId="33" borderId="17" xfId="0" applyNumberFormat="1" applyFont="1" applyFill="1" applyBorder="1" applyAlignment="1">
      <alignment horizontal="right" vertical="top" wrapText="1"/>
    </xf>
    <xf numFmtId="2" fontId="42" fillId="0" borderId="11" xfId="0" applyNumberFormat="1" applyFont="1" applyBorder="1" applyAlignment="1">
      <alignment/>
    </xf>
    <xf numFmtId="2" fontId="44" fillId="33" borderId="11" xfId="0" applyNumberFormat="1" applyFont="1" applyFill="1" applyBorder="1" applyAlignment="1">
      <alignment horizontal="right" vertical="top" wrapText="1"/>
    </xf>
    <xf numFmtId="2" fontId="5" fillId="33" borderId="18" xfId="33" applyNumberFormat="1" applyFont="1" applyFill="1" applyBorder="1" applyAlignment="1">
      <alignment horizontal="right" vertical="top"/>
      <protection/>
    </xf>
    <xf numFmtId="2" fontId="5" fillId="33" borderId="17" xfId="33" applyNumberFormat="1" applyFont="1" applyFill="1" applyBorder="1" applyAlignment="1">
      <alignment horizontal="right" vertical="top"/>
      <protection/>
    </xf>
    <xf numFmtId="2" fontId="5" fillId="34" borderId="17" xfId="33" applyNumberFormat="1" applyFont="1" applyFill="1" applyBorder="1" applyAlignment="1">
      <alignment horizontal="right" vertical="top"/>
      <protection/>
    </xf>
    <xf numFmtId="2" fontId="5" fillId="33" borderId="19" xfId="33" applyNumberFormat="1" applyFont="1" applyFill="1" applyBorder="1" applyAlignment="1">
      <alignment horizontal="right" vertical="top"/>
      <protection/>
    </xf>
    <xf numFmtId="2" fontId="5" fillId="34" borderId="19" xfId="33" applyNumberFormat="1" applyFont="1" applyFill="1" applyBorder="1" applyAlignment="1">
      <alignment horizontal="right" vertical="top"/>
      <protection/>
    </xf>
    <xf numFmtId="2" fontId="42" fillId="33" borderId="17" xfId="0" applyNumberFormat="1" applyFont="1" applyFill="1" applyBorder="1" applyAlignment="1">
      <alignment horizontal="right" vertical="top" wrapText="1"/>
    </xf>
    <xf numFmtId="2" fontId="42" fillId="34" borderId="17" xfId="0" applyNumberFormat="1" applyFont="1" applyFill="1" applyBorder="1" applyAlignment="1">
      <alignment horizontal="right" vertical="top" wrapText="1"/>
    </xf>
    <xf numFmtId="2" fontId="6" fillId="33" borderId="19" xfId="33" applyNumberFormat="1" applyFont="1" applyFill="1" applyBorder="1" applyAlignment="1">
      <alignment horizontal="right" vertical="top"/>
      <protection/>
    </xf>
    <xf numFmtId="0" fontId="44" fillId="0" borderId="0" xfId="0" applyFont="1" applyAlignment="1">
      <alignment horizontal="center"/>
    </xf>
    <xf numFmtId="0" fontId="43" fillId="0" borderId="1" xfId="34" applyNumberFormat="1" applyFont="1" applyFill="1" applyAlignment="1" applyProtection="1">
      <alignment vertical="top" wrapText="1"/>
      <protection/>
    </xf>
    <xf numFmtId="49" fontId="5" fillId="33" borderId="14" xfId="33" applyNumberFormat="1" applyFont="1" applyFill="1" applyBorder="1" applyAlignment="1">
      <alignment horizontal="center" vertical="top"/>
      <protection/>
    </xf>
    <xf numFmtId="49" fontId="5" fillId="33" borderId="20" xfId="33" applyNumberFormat="1" applyFont="1" applyFill="1" applyBorder="1" applyAlignment="1">
      <alignment horizontal="center" vertical="top"/>
      <protection/>
    </xf>
    <xf numFmtId="0" fontId="43" fillId="0" borderId="11" xfId="0" applyFont="1" applyBorder="1" applyAlignment="1">
      <alignment horizontal="left"/>
    </xf>
    <xf numFmtId="0" fontId="5" fillId="33" borderId="11" xfId="33" applyNumberFormat="1" applyFont="1" applyFill="1" applyBorder="1" applyAlignment="1">
      <alignment vertical="top" wrapText="1"/>
      <protection/>
    </xf>
    <xf numFmtId="0" fontId="44" fillId="0" borderId="0" xfId="0" applyFont="1" applyAlignment="1">
      <alignment horizontal="center"/>
    </xf>
    <xf numFmtId="0" fontId="2" fillId="0" borderId="11" xfId="33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horizontal="center" vertical="top"/>
      <protection/>
    </xf>
    <xf numFmtId="0" fontId="5" fillId="0" borderId="11" xfId="33" applyNumberFormat="1" applyFont="1" applyFill="1" applyBorder="1" applyAlignment="1">
      <alignment horizontal="right" vertical="top"/>
      <protection/>
    </xf>
    <xf numFmtId="49" fontId="5" fillId="33" borderId="17" xfId="33" applyNumberFormat="1" applyFont="1" applyFill="1" applyBorder="1" applyAlignment="1">
      <alignment vertical="top" wrapText="1"/>
      <protection/>
    </xf>
    <xf numFmtId="0" fontId="2" fillId="33" borderId="21" xfId="33" applyFont="1" applyFill="1" applyBorder="1" applyAlignment="1">
      <alignment vertical="top" wrapText="1"/>
      <protection/>
    </xf>
    <xf numFmtId="0" fontId="43" fillId="0" borderId="22" xfId="34" applyNumberFormat="1" applyFont="1" applyFill="1" applyBorder="1" applyAlignment="1" applyProtection="1">
      <alignment vertical="top" wrapText="1"/>
      <protection/>
    </xf>
    <xf numFmtId="49" fontId="5" fillId="33" borderId="23" xfId="33" applyNumberFormat="1" applyFont="1" applyFill="1" applyBorder="1" applyAlignment="1">
      <alignment vertical="top" wrapText="1"/>
      <protection/>
    </xf>
    <xf numFmtId="49" fontId="5" fillId="33" borderId="24" xfId="33" applyNumberFormat="1" applyFont="1" applyFill="1" applyBorder="1" applyAlignment="1">
      <alignment horizontal="center" vertical="top"/>
      <protection/>
    </xf>
    <xf numFmtId="49" fontId="5" fillId="33" borderId="25" xfId="33" applyNumberFormat="1" applyFont="1" applyFill="1" applyBorder="1" applyAlignment="1">
      <alignment horizontal="center" vertical="top"/>
      <protection/>
    </xf>
    <xf numFmtId="0" fontId="2" fillId="35" borderId="11" xfId="33" applyFont="1" applyFill="1" applyBorder="1" applyAlignment="1">
      <alignment vertical="top" wrapText="1"/>
      <protection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right" vertical="top" wrapText="1"/>
    </xf>
    <xf numFmtId="0" fontId="5" fillId="0" borderId="12" xfId="33" applyNumberFormat="1" applyFont="1" applyFill="1" applyBorder="1" applyAlignment="1">
      <alignment horizontal="right" vertical="top"/>
      <protection/>
    </xf>
    <xf numFmtId="0" fontId="5" fillId="0" borderId="20" xfId="33" applyNumberFormat="1" applyFont="1" applyFill="1" applyBorder="1" applyAlignment="1">
      <alignment horizontal="right" vertical="top"/>
      <protection/>
    </xf>
    <xf numFmtId="0" fontId="5" fillId="0" borderId="15" xfId="33" applyNumberFormat="1" applyFont="1" applyFill="1" applyBorder="1" applyAlignment="1">
      <alignment horizontal="right" vertical="top"/>
      <protection/>
    </xf>
    <xf numFmtId="0" fontId="42" fillId="0" borderId="11" xfId="0" applyFont="1" applyFill="1" applyBorder="1" applyAlignment="1">
      <alignment horizontal="right" vertical="top" wrapText="1"/>
    </xf>
    <xf numFmtId="0" fontId="6" fillId="0" borderId="15" xfId="33" applyNumberFormat="1" applyFont="1" applyFill="1" applyBorder="1" applyAlignment="1">
      <alignment horizontal="right" vertical="top"/>
      <protection/>
    </xf>
    <xf numFmtId="164" fontId="44" fillId="0" borderId="11" xfId="0" applyNumberFormat="1" applyFont="1" applyFill="1" applyBorder="1" applyAlignment="1">
      <alignment horizontal="righ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165" fontId="42" fillId="0" borderId="11" xfId="0" applyNumberFormat="1" applyFont="1" applyFill="1" applyBorder="1" applyAlignment="1">
      <alignment horizontal="right" vertical="top" wrapText="1"/>
    </xf>
    <xf numFmtId="166" fontId="44" fillId="0" borderId="11" xfId="0" applyNumberFormat="1" applyFont="1" applyFill="1" applyBorder="1" applyAlignment="1">
      <alignment horizontal="right" vertical="top" wrapText="1"/>
    </xf>
    <xf numFmtId="0" fontId="42" fillId="0" borderId="17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/>
    </xf>
    <xf numFmtId="2" fontId="44" fillId="0" borderId="17" xfId="0" applyNumberFormat="1" applyFont="1" applyFill="1" applyBorder="1" applyAlignment="1">
      <alignment horizontal="right" vertical="top" wrapText="1"/>
    </xf>
    <xf numFmtId="2" fontId="5" fillId="0" borderId="18" xfId="33" applyNumberFormat="1" applyFont="1" applyFill="1" applyBorder="1" applyAlignment="1">
      <alignment horizontal="right" vertical="top"/>
      <protection/>
    </xf>
    <xf numFmtId="2" fontId="5" fillId="0" borderId="17" xfId="33" applyNumberFormat="1" applyFont="1" applyFill="1" applyBorder="1" applyAlignment="1">
      <alignment horizontal="right" vertical="top"/>
      <protection/>
    </xf>
    <xf numFmtId="2" fontId="5" fillId="0" borderId="26" xfId="33" applyNumberFormat="1" applyFont="1" applyFill="1" applyBorder="1" applyAlignment="1">
      <alignment horizontal="right" vertical="top"/>
      <protection/>
    </xf>
    <xf numFmtId="2" fontId="5" fillId="0" borderId="19" xfId="33" applyNumberFormat="1" applyFont="1" applyFill="1" applyBorder="1" applyAlignment="1">
      <alignment horizontal="right" vertical="top"/>
      <protection/>
    </xf>
    <xf numFmtId="2" fontId="42" fillId="0" borderId="17" xfId="0" applyNumberFormat="1" applyFont="1" applyFill="1" applyBorder="1" applyAlignment="1">
      <alignment horizontal="right" vertical="top" wrapText="1"/>
    </xf>
    <xf numFmtId="2" fontId="6" fillId="0" borderId="19" xfId="33" applyNumberFormat="1" applyFont="1" applyFill="1" applyBorder="1" applyAlignment="1">
      <alignment horizontal="right" vertical="top"/>
      <protection/>
    </xf>
    <xf numFmtId="2" fontId="42" fillId="0" borderId="11" xfId="0" applyNumberFormat="1" applyFont="1" applyFill="1" applyBorder="1" applyAlignment="1">
      <alignment horizontal="right" vertical="top" wrapText="1"/>
    </xf>
    <xf numFmtId="2" fontId="42" fillId="0" borderId="17" xfId="0" applyNumberFormat="1" applyFont="1" applyBorder="1" applyAlignment="1">
      <alignment/>
    </xf>
    <xf numFmtId="2" fontId="5" fillId="0" borderId="11" xfId="33" applyNumberFormat="1" applyFont="1" applyFill="1" applyBorder="1" applyAlignment="1">
      <alignment horizontal="right" vertical="top"/>
      <protection/>
    </xf>
    <xf numFmtId="2" fontId="44" fillId="0" borderId="11" xfId="0" applyNumberFormat="1" applyFont="1" applyFill="1" applyBorder="1" applyAlignment="1">
      <alignment horizontal="right" vertical="top" wrapText="1"/>
    </xf>
    <xf numFmtId="2" fontId="6" fillId="0" borderId="11" xfId="33" applyNumberFormat="1" applyFont="1" applyFill="1" applyBorder="1" applyAlignment="1">
      <alignment horizontal="right" vertical="top"/>
      <protection/>
    </xf>
    <xf numFmtId="0" fontId="42" fillId="0" borderId="2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zoomScalePageLayoutView="0" workbookViewId="0" topLeftCell="A121">
      <selection activeCell="A124" sqref="A124"/>
    </sheetView>
  </sheetViews>
  <sheetFormatPr defaultColWidth="9.140625" defaultRowHeight="15"/>
  <cols>
    <col min="1" max="1" width="55.00390625" style="3" customWidth="1"/>
    <col min="2" max="2" width="8.421875" style="3" customWidth="1"/>
    <col min="3" max="3" width="10.421875" style="3" customWidth="1"/>
    <col min="4" max="4" width="15.00390625" style="3" customWidth="1"/>
    <col min="5" max="5" width="15.421875" style="3" customWidth="1"/>
    <col min="6" max="6" width="14.7109375" style="32" customWidth="1"/>
    <col min="7" max="16384" width="9.140625" style="3" customWidth="1"/>
  </cols>
  <sheetData>
    <row r="1" spans="2:5" ht="15.75" customHeight="1">
      <c r="B1" s="96" t="s">
        <v>32</v>
      </c>
      <c r="C1" s="96"/>
      <c r="D1" s="96"/>
      <c r="E1" s="96"/>
    </row>
    <row r="2" spans="2:5" ht="15.75" customHeight="1">
      <c r="B2" s="96" t="s">
        <v>144</v>
      </c>
      <c r="C2" s="96"/>
      <c r="D2" s="96"/>
      <c r="E2" s="96"/>
    </row>
    <row r="3" spans="2:5" ht="15.75" customHeight="1">
      <c r="B3" s="96" t="s">
        <v>31</v>
      </c>
      <c r="C3" s="96"/>
      <c r="D3" s="96"/>
      <c r="E3" s="96"/>
    </row>
    <row r="4" spans="2:5" ht="15.75" customHeight="1">
      <c r="B4" s="96" t="s">
        <v>37</v>
      </c>
      <c r="C4" s="96"/>
      <c r="D4" s="96"/>
      <c r="E4" s="96"/>
    </row>
    <row r="5" spans="2:6" ht="15.75" customHeight="1">
      <c r="B5" s="96" t="s">
        <v>33</v>
      </c>
      <c r="C5" s="96"/>
      <c r="D5" s="96"/>
      <c r="E5" s="96"/>
      <c r="F5" s="67"/>
    </row>
    <row r="6" spans="2:6" ht="15.75" customHeight="1">
      <c r="B6" s="96" t="s">
        <v>34</v>
      </c>
      <c r="C6" s="96"/>
      <c r="D6" s="96"/>
      <c r="E6" s="96"/>
      <c r="F6" s="67"/>
    </row>
    <row r="7" spans="2:6" ht="15.75" customHeight="1">
      <c r="B7" s="96" t="s">
        <v>145</v>
      </c>
      <c r="C7" s="96"/>
      <c r="D7" s="96"/>
      <c r="E7" s="96"/>
      <c r="F7" s="67"/>
    </row>
    <row r="8" ht="15.75">
      <c r="F8" s="67"/>
    </row>
    <row r="9" spans="1:6" ht="15.75">
      <c r="A9" s="95" t="s">
        <v>35</v>
      </c>
      <c r="B9" s="95"/>
      <c r="C9" s="95"/>
      <c r="D9" s="95"/>
      <c r="E9" s="95"/>
      <c r="F9" s="67"/>
    </row>
    <row r="10" spans="1:6" ht="15.75">
      <c r="A10" s="95" t="s">
        <v>38</v>
      </c>
      <c r="B10" s="95"/>
      <c r="C10" s="95"/>
      <c r="D10" s="95"/>
      <c r="E10" s="95"/>
      <c r="F10" s="67"/>
    </row>
    <row r="11" spans="1:6" ht="15.75">
      <c r="A11" s="95" t="s">
        <v>129</v>
      </c>
      <c r="B11" s="95"/>
      <c r="C11" s="95"/>
      <c r="D11" s="95"/>
      <c r="E11" s="95"/>
      <c r="F11" s="67"/>
    </row>
    <row r="12" spans="1:6" ht="15.75">
      <c r="A12" s="49"/>
      <c r="B12" s="49"/>
      <c r="C12" s="49"/>
      <c r="D12" s="49"/>
      <c r="E12" s="49"/>
      <c r="F12" s="67"/>
    </row>
    <row r="13" spans="4:6" ht="15.75">
      <c r="D13" s="94" t="s">
        <v>30</v>
      </c>
      <c r="E13" s="94"/>
      <c r="F13" s="67"/>
    </row>
    <row r="14" spans="1:6" ht="15.75">
      <c r="A14" s="1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68" t="s">
        <v>29</v>
      </c>
    </row>
    <row r="15" spans="1:6" ht="15.75">
      <c r="A15" s="2">
        <v>1</v>
      </c>
      <c r="B15" s="29" t="s">
        <v>101</v>
      </c>
      <c r="C15" s="29" t="s">
        <v>102</v>
      </c>
      <c r="D15" s="29" t="s">
        <v>103</v>
      </c>
      <c r="E15" s="30">
        <v>5</v>
      </c>
      <c r="F15" s="69">
        <v>6</v>
      </c>
    </row>
    <row r="16" spans="1:6" ht="15.75">
      <c r="A16" s="7" t="s">
        <v>5</v>
      </c>
      <c r="B16" s="8" t="s">
        <v>6</v>
      </c>
      <c r="C16" s="8"/>
      <c r="D16" s="4"/>
      <c r="E16" s="4"/>
      <c r="F16" s="70">
        <f>F17+F21+F27+F35+F31</f>
        <v>4294.476</v>
      </c>
    </row>
    <row r="17" spans="1:6" ht="48.75" customHeight="1">
      <c r="A17" s="13" t="s">
        <v>61</v>
      </c>
      <c r="B17" s="14" t="s">
        <v>6</v>
      </c>
      <c r="C17" s="14" t="s">
        <v>7</v>
      </c>
      <c r="D17" s="14"/>
      <c r="E17" s="14"/>
      <c r="F17" s="71">
        <f>SUM(F18)</f>
        <v>10</v>
      </c>
    </row>
    <row r="18" spans="1:6" ht="32.25" customHeight="1">
      <c r="A18" s="15" t="s">
        <v>36</v>
      </c>
      <c r="B18" s="14" t="s">
        <v>6</v>
      </c>
      <c r="C18" s="14" t="s">
        <v>7</v>
      </c>
      <c r="D18" s="16" t="s">
        <v>62</v>
      </c>
      <c r="E18" s="16"/>
      <c r="F18" s="59">
        <f>SUM(F19)</f>
        <v>10</v>
      </c>
    </row>
    <row r="19" spans="1:6" ht="47.25">
      <c r="A19" s="15" t="s">
        <v>63</v>
      </c>
      <c r="B19" s="14" t="s">
        <v>6</v>
      </c>
      <c r="C19" s="14" t="s">
        <v>7</v>
      </c>
      <c r="D19" s="16" t="s">
        <v>64</v>
      </c>
      <c r="E19" s="16"/>
      <c r="F19" s="59">
        <f>SUM(F20)</f>
        <v>10</v>
      </c>
    </row>
    <row r="20" spans="1:6" ht="15.75">
      <c r="A20" s="60" t="s">
        <v>8</v>
      </c>
      <c r="B20" s="16" t="s">
        <v>6</v>
      </c>
      <c r="C20" s="16" t="s">
        <v>7</v>
      </c>
      <c r="D20" s="64" t="s">
        <v>64</v>
      </c>
      <c r="E20" s="16" t="s">
        <v>27</v>
      </c>
      <c r="F20" s="59">
        <v>10</v>
      </c>
    </row>
    <row r="21" spans="1:6" ht="63" hidden="1">
      <c r="A21" s="61" t="s">
        <v>9</v>
      </c>
      <c r="B21" s="16" t="s">
        <v>6</v>
      </c>
      <c r="C21" s="16" t="s">
        <v>10</v>
      </c>
      <c r="D21" s="64"/>
      <c r="E21" s="16"/>
      <c r="F21" s="59">
        <f>SUM(F22)</f>
        <v>0</v>
      </c>
    </row>
    <row r="22" spans="1:6" ht="31.5" hidden="1">
      <c r="A22" s="60" t="s">
        <v>36</v>
      </c>
      <c r="B22" s="16" t="s">
        <v>6</v>
      </c>
      <c r="C22" s="16" t="s">
        <v>10</v>
      </c>
      <c r="D22" s="64" t="s">
        <v>62</v>
      </c>
      <c r="E22" s="16"/>
      <c r="F22" s="59">
        <f>F23+F25</f>
        <v>0</v>
      </c>
    </row>
    <row r="23" spans="1:6" ht="47.25" hidden="1">
      <c r="A23" s="60" t="s">
        <v>63</v>
      </c>
      <c r="B23" s="16" t="s">
        <v>6</v>
      </c>
      <c r="C23" s="16" t="s">
        <v>10</v>
      </c>
      <c r="D23" s="64" t="s">
        <v>64</v>
      </c>
      <c r="E23" s="16"/>
      <c r="F23" s="59">
        <f>F24</f>
        <v>0</v>
      </c>
    </row>
    <row r="24" spans="1:6" ht="31.5" customHeight="1" hidden="1">
      <c r="A24" s="60" t="s">
        <v>8</v>
      </c>
      <c r="B24" s="16" t="s">
        <v>6</v>
      </c>
      <c r="C24" s="16" t="s">
        <v>10</v>
      </c>
      <c r="D24" s="64" t="s">
        <v>64</v>
      </c>
      <c r="E24" s="16" t="s">
        <v>27</v>
      </c>
      <c r="F24" s="59">
        <v>0</v>
      </c>
    </row>
    <row r="25" spans="1:6" ht="48.75" customHeight="1" hidden="1">
      <c r="A25" s="60" t="s">
        <v>131</v>
      </c>
      <c r="B25" s="16" t="s">
        <v>6</v>
      </c>
      <c r="C25" s="16" t="s">
        <v>10</v>
      </c>
      <c r="D25" s="64" t="s">
        <v>132</v>
      </c>
      <c r="E25" s="16"/>
      <c r="F25" s="59"/>
    </row>
    <row r="26" spans="1:6" ht="63" hidden="1">
      <c r="A26" s="62" t="s">
        <v>133</v>
      </c>
      <c r="B26" s="16" t="s">
        <v>6</v>
      </c>
      <c r="C26" s="16" t="s">
        <v>10</v>
      </c>
      <c r="D26" s="64" t="s">
        <v>132</v>
      </c>
      <c r="E26" s="16" t="s">
        <v>134</v>
      </c>
      <c r="F26" s="59"/>
    </row>
    <row r="27" spans="1:6" ht="31.5" customHeight="1">
      <c r="A27" s="63" t="s">
        <v>65</v>
      </c>
      <c r="B27" s="16" t="s">
        <v>6</v>
      </c>
      <c r="C27" s="16" t="s">
        <v>66</v>
      </c>
      <c r="D27" s="65"/>
      <c r="E27" s="52"/>
      <c r="F27" s="72">
        <f>SUM(F28)</f>
        <v>44.6</v>
      </c>
    </row>
    <row r="28" spans="1:6" ht="31.5">
      <c r="A28" s="15" t="s">
        <v>36</v>
      </c>
      <c r="B28" s="51" t="s">
        <v>6</v>
      </c>
      <c r="C28" s="51" t="s">
        <v>66</v>
      </c>
      <c r="D28" s="16" t="s">
        <v>62</v>
      </c>
      <c r="E28" s="16"/>
      <c r="F28" s="59">
        <f>SUM(F29)</f>
        <v>44.6</v>
      </c>
    </row>
    <row r="29" spans="1:6" ht="47.25">
      <c r="A29" s="15" t="s">
        <v>63</v>
      </c>
      <c r="B29" s="19" t="s">
        <v>6</v>
      </c>
      <c r="C29" s="19" t="s">
        <v>66</v>
      </c>
      <c r="D29" s="16" t="s">
        <v>64</v>
      </c>
      <c r="E29" s="16"/>
      <c r="F29" s="59">
        <f>SUM(F30)</f>
        <v>44.6</v>
      </c>
    </row>
    <row r="30" spans="1:6" ht="20.25" customHeight="1">
      <c r="A30" s="15" t="s">
        <v>8</v>
      </c>
      <c r="B30" s="19" t="s">
        <v>6</v>
      </c>
      <c r="C30" s="19" t="s">
        <v>66</v>
      </c>
      <c r="D30" s="16" t="s">
        <v>64</v>
      </c>
      <c r="E30" s="16" t="s">
        <v>27</v>
      </c>
      <c r="F30" s="59">
        <v>44.6</v>
      </c>
    </row>
    <row r="31" spans="1:6" ht="20.25" customHeight="1">
      <c r="A31" s="56" t="s">
        <v>146</v>
      </c>
      <c r="B31" s="58" t="s">
        <v>6</v>
      </c>
      <c r="C31" s="58" t="s">
        <v>148</v>
      </c>
      <c r="D31" s="58"/>
      <c r="E31" s="58"/>
      <c r="F31" s="59">
        <f>F32</f>
        <v>488.5</v>
      </c>
    </row>
    <row r="32" spans="1:6" ht="31.5" customHeight="1">
      <c r="A32" s="57" t="s">
        <v>36</v>
      </c>
      <c r="B32" s="58" t="s">
        <v>6</v>
      </c>
      <c r="C32" s="58" t="s">
        <v>148</v>
      </c>
      <c r="D32" s="58" t="s">
        <v>62</v>
      </c>
      <c r="E32" s="58"/>
      <c r="F32" s="59">
        <f>F33</f>
        <v>488.5</v>
      </c>
    </row>
    <row r="33" spans="1:6" ht="31.5" customHeight="1">
      <c r="A33" s="56" t="s">
        <v>147</v>
      </c>
      <c r="B33" s="58" t="s">
        <v>6</v>
      </c>
      <c r="C33" s="58" t="s">
        <v>148</v>
      </c>
      <c r="D33" s="58" t="s">
        <v>149</v>
      </c>
      <c r="E33" s="58"/>
      <c r="F33" s="59">
        <f>F34</f>
        <v>488.5</v>
      </c>
    </row>
    <row r="34" spans="1:6" ht="31.5" customHeight="1">
      <c r="A34" s="56" t="s">
        <v>12</v>
      </c>
      <c r="B34" s="58" t="s">
        <v>6</v>
      </c>
      <c r="C34" s="58" t="s">
        <v>148</v>
      </c>
      <c r="D34" s="58" t="s">
        <v>149</v>
      </c>
      <c r="E34" s="58" t="s">
        <v>40</v>
      </c>
      <c r="F34" s="59">
        <v>488.5</v>
      </c>
    </row>
    <row r="35" spans="1:6" ht="19.5" customHeight="1">
      <c r="A35" s="20" t="s">
        <v>11</v>
      </c>
      <c r="B35" s="16" t="s">
        <v>6</v>
      </c>
      <c r="C35" s="16" t="s">
        <v>39</v>
      </c>
      <c r="D35" s="16"/>
      <c r="E35" s="16"/>
      <c r="F35" s="59">
        <f>SUM(F36)</f>
        <v>3751.3759999999997</v>
      </c>
    </row>
    <row r="36" spans="1:6" ht="34.5" customHeight="1">
      <c r="A36" s="15" t="s">
        <v>36</v>
      </c>
      <c r="B36" s="16" t="s">
        <v>6</v>
      </c>
      <c r="C36" s="16" t="s">
        <v>39</v>
      </c>
      <c r="D36" s="16" t="s">
        <v>62</v>
      </c>
      <c r="E36" s="16"/>
      <c r="F36" s="59">
        <f>F39+F41+F44+F37</f>
        <v>3751.3759999999997</v>
      </c>
    </row>
    <row r="37" spans="1:6" ht="31.5">
      <c r="A37" s="15" t="s">
        <v>131</v>
      </c>
      <c r="B37" s="16" t="s">
        <v>6</v>
      </c>
      <c r="C37" s="16" t="s">
        <v>39</v>
      </c>
      <c r="D37" s="16" t="s">
        <v>135</v>
      </c>
      <c r="E37" s="16"/>
      <c r="F37" s="59">
        <f>F38</f>
        <v>3746.7</v>
      </c>
    </row>
    <row r="38" spans="1:6" ht="63">
      <c r="A38" s="50" t="s">
        <v>133</v>
      </c>
      <c r="B38" s="16" t="s">
        <v>6</v>
      </c>
      <c r="C38" s="16" t="s">
        <v>39</v>
      </c>
      <c r="D38" s="16" t="s">
        <v>135</v>
      </c>
      <c r="E38" s="16" t="s">
        <v>134</v>
      </c>
      <c r="F38" s="59">
        <v>3746.7</v>
      </c>
    </row>
    <row r="39" spans="1:6" ht="35.25" customHeight="1" hidden="1">
      <c r="A39" s="22" t="s">
        <v>136</v>
      </c>
      <c r="B39" s="16" t="s">
        <v>6</v>
      </c>
      <c r="C39" s="16" t="s">
        <v>39</v>
      </c>
      <c r="D39" s="16" t="s">
        <v>137</v>
      </c>
      <c r="E39" s="16"/>
      <c r="F39" s="59">
        <f>F40</f>
        <v>0</v>
      </c>
    </row>
    <row r="40" spans="1:6" ht="50.25" customHeight="1" hidden="1">
      <c r="A40" s="22" t="s">
        <v>138</v>
      </c>
      <c r="B40" s="16" t="s">
        <v>6</v>
      </c>
      <c r="C40" s="16" t="s">
        <v>39</v>
      </c>
      <c r="D40" s="16" t="s">
        <v>137</v>
      </c>
      <c r="E40" s="16" t="s">
        <v>139</v>
      </c>
      <c r="F40" s="59"/>
    </row>
    <row r="41" spans="1:6" ht="111" customHeight="1">
      <c r="A41" s="22" t="s">
        <v>68</v>
      </c>
      <c r="B41" s="23" t="s">
        <v>6</v>
      </c>
      <c r="C41" s="23" t="s">
        <v>39</v>
      </c>
      <c r="D41" s="23" t="s">
        <v>69</v>
      </c>
      <c r="E41" s="23"/>
      <c r="F41" s="73">
        <f>SUM(F42:F43)</f>
        <v>0.5760000000000001</v>
      </c>
    </row>
    <row r="42" spans="1:6" ht="31.5">
      <c r="A42" s="15" t="s">
        <v>70</v>
      </c>
      <c r="B42" s="16" t="s">
        <v>6</v>
      </c>
      <c r="C42" s="16" t="s">
        <v>39</v>
      </c>
      <c r="D42" s="16" t="s">
        <v>69</v>
      </c>
      <c r="E42" s="16" t="s">
        <v>71</v>
      </c>
      <c r="F42" s="59">
        <v>0.442</v>
      </c>
    </row>
    <row r="43" spans="1:6" ht="31.5" customHeight="1">
      <c r="A43" s="15" t="s">
        <v>72</v>
      </c>
      <c r="B43" s="23" t="s">
        <v>6</v>
      </c>
      <c r="C43" s="23" t="s">
        <v>39</v>
      </c>
      <c r="D43" s="23" t="s">
        <v>69</v>
      </c>
      <c r="E43" s="23" t="s">
        <v>73</v>
      </c>
      <c r="F43" s="73">
        <v>0.134</v>
      </c>
    </row>
    <row r="44" spans="1:6" ht="50.25" customHeight="1">
      <c r="A44" s="5" t="s">
        <v>42</v>
      </c>
      <c r="B44" s="4" t="s">
        <v>6</v>
      </c>
      <c r="C44" s="4" t="s">
        <v>39</v>
      </c>
      <c r="D44" s="4" t="s">
        <v>74</v>
      </c>
      <c r="E44" s="4"/>
      <c r="F44" s="74">
        <f>SUM(F45)</f>
        <v>4.1</v>
      </c>
    </row>
    <row r="45" spans="1:6" ht="36" customHeight="1">
      <c r="A45" s="5" t="s">
        <v>12</v>
      </c>
      <c r="B45" s="4" t="s">
        <v>6</v>
      </c>
      <c r="C45" s="4" t="s">
        <v>39</v>
      </c>
      <c r="D45" s="4" t="s">
        <v>74</v>
      </c>
      <c r="E45" s="4" t="s">
        <v>40</v>
      </c>
      <c r="F45" s="74">
        <v>4.1</v>
      </c>
    </row>
    <row r="46" spans="1:6" ht="21" customHeight="1">
      <c r="A46" s="24" t="s">
        <v>13</v>
      </c>
      <c r="B46" s="8" t="s">
        <v>14</v>
      </c>
      <c r="C46" s="8"/>
      <c r="D46" s="8"/>
      <c r="E46" s="8"/>
      <c r="F46" s="70">
        <f>SUM(F47)</f>
        <v>167.84</v>
      </c>
    </row>
    <row r="47" spans="1:6" ht="19.5" customHeight="1">
      <c r="A47" s="22" t="s">
        <v>15</v>
      </c>
      <c r="B47" s="23" t="s">
        <v>14</v>
      </c>
      <c r="C47" s="23" t="s">
        <v>7</v>
      </c>
      <c r="D47" s="23"/>
      <c r="E47" s="23"/>
      <c r="F47" s="74">
        <f>SUM(F48)</f>
        <v>167.84</v>
      </c>
    </row>
    <row r="48" spans="1:6" ht="31.5">
      <c r="A48" s="15" t="s">
        <v>36</v>
      </c>
      <c r="B48" s="23" t="s">
        <v>14</v>
      </c>
      <c r="C48" s="23" t="s">
        <v>7</v>
      </c>
      <c r="D48" s="16" t="s">
        <v>62</v>
      </c>
      <c r="E48" s="23"/>
      <c r="F48" s="74">
        <f>SUM(F49)</f>
        <v>167.84</v>
      </c>
    </row>
    <row r="49" spans="1:6" ht="20.25" customHeight="1">
      <c r="A49" s="22" t="s">
        <v>75</v>
      </c>
      <c r="B49" s="23" t="s">
        <v>14</v>
      </c>
      <c r="C49" s="23" t="s">
        <v>7</v>
      </c>
      <c r="D49" s="23" t="s">
        <v>76</v>
      </c>
      <c r="E49" s="23"/>
      <c r="F49" s="74">
        <f>SUM(F50:F51)</f>
        <v>167.84</v>
      </c>
    </row>
    <row r="50" spans="1:6" ht="31.5">
      <c r="A50" s="15" t="s">
        <v>70</v>
      </c>
      <c r="B50" s="23" t="s">
        <v>14</v>
      </c>
      <c r="C50" s="23" t="s">
        <v>7</v>
      </c>
      <c r="D50" s="23" t="s">
        <v>76</v>
      </c>
      <c r="E50" s="23" t="s">
        <v>71</v>
      </c>
      <c r="F50" s="73">
        <v>128.91</v>
      </c>
    </row>
    <row r="51" spans="1:6" ht="63">
      <c r="A51" s="15" t="s">
        <v>72</v>
      </c>
      <c r="B51" s="23" t="s">
        <v>14</v>
      </c>
      <c r="C51" s="23" t="s">
        <v>7</v>
      </c>
      <c r="D51" s="23" t="s">
        <v>76</v>
      </c>
      <c r="E51" s="23" t="s">
        <v>73</v>
      </c>
      <c r="F51" s="73">
        <v>38.93</v>
      </c>
    </row>
    <row r="52" spans="1:6" ht="35.25" customHeight="1">
      <c r="A52" s="24" t="s">
        <v>77</v>
      </c>
      <c r="B52" s="31" t="s">
        <v>7</v>
      </c>
      <c r="C52" s="16"/>
      <c r="D52" s="25"/>
      <c r="E52" s="25"/>
      <c r="F52" s="75">
        <f>F53</f>
        <v>20</v>
      </c>
    </row>
    <row r="53" spans="1:6" ht="20.25" customHeight="1">
      <c r="A53" s="22" t="s">
        <v>78</v>
      </c>
      <c r="B53" s="16" t="s">
        <v>7</v>
      </c>
      <c r="C53" s="16" t="s">
        <v>52</v>
      </c>
      <c r="D53" s="16"/>
      <c r="E53" s="25"/>
      <c r="F53" s="73">
        <f>F54</f>
        <v>20</v>
      </c>
    </row>
    <row r="54" spans="1:6" ht="31.5">
      <c r="A54" s="15" t="s">
        <v>36</v>
      </c>
      <c r="B54" s="16" t="s">
        <v>7</v>
      </c>
      <c r="C54" s="16" t="s">
        <v>52</v>
      </c>
      <c r="D54" s="16" t="s">
        <v>62</v>
      </c>
      <c r="E54" s="25"/>
      <c r="F54" s="73">
        <f>F55</f>
        <v>20</v>
      </c>
    </row>
    <row r="55" spans="1:6" ht="31.5">
      <c r="A55" s="22" t="s">
        <v>79</v>
      </c>
      <c r="B55" s="16" t="s">
        <v>7</v>
      </c>
      <c r="C55" s="16" t="s">
        <v>52</v>
      </c>
      <c r="D55" s="25" t="s">
        <v>80</v>
      </c>
      <c r="E55" s="25"/>
      <c r="F55" s="73">
        <f>F56</f>
        <v>20</v>
      </c>
    </row>
    <row r="56" spans="1:6" ht="66.75" customHeight="1">
      <c r="A56" s="50" t="s">
        <v>133</v>
      </c>
      <c r="B56" s="16" t="s">
        <v>7</v>
      </c>
      <c r="C56" s="16" t="s">
        <v>52</v>
      </c>
      <c r="D56" s="25" t="s">
        <v>80</v>
      </c>
      <c r="E56" s="25">
        <v>611</v>
      </c>
      <c r="F56" s="73">
        <v>20</v>
      </c>
    </row>
    <row r="57" spans="1:6" ht="15.75">
      <c r="A57" s="9" t="s">
        <v>43</v>
      </c>
      <c r="B57" s="10" t="s">
        <v>10</v>
      </c>
      <c r="C57" s="11"/>
      <c r="D57" s="11"/>
      <c r="E57" s="11"/>
      <c r="F57" s="70">
        <f>F58</f>
        <v>3425.5</v>
      </c>
    </row>
    <row r="58" spans="1:6" ht="19.5" customHeight="1">
      <c r="A58" s="22" t="s">
        <v>44</v>
      </c>
      <c r="B58" s="16" t="s">
        <v>10</v>
      </c>
      <c r="C58" s="16" t="s">
        <v>16</v>
      </c>
      <c r="D58" s="25"/>
      <c r="E58" s="25"/>
      <c r="F58" s="74">
        <f>F65</f>
        <v>3425.5</v>
      </c>
    </row>
    <row r="59" spans="1:6" ht="19.5" customHeight="1" hidden="1">
      <c r="A59" s="22" t="s">
        <v>106</v>
      </c>
      <c r="B59" s="16" t="s">
        <v>10</v>
      </c>
      <c r="C59" s="16" t="s">
        <v>16</v>
      </c>
      <c r="D59" s="25" t="s">
        <v>104</v>
      </c>
      <c r="E59" s="25"/>
      <c r="F59" s="74">
        <f>F60</f>
        <v>0</v>
      </c>
    </row>
    <row r="60" spans="1:6" ht="100.5" customHeight="1" hidden="1">
      <c r="A60" s="22" t="s">
        <v>107</v>
      </c>
      <c r="B60" s="16" t="s">
        <v>10</v>
      </c>
      <c r="C60" s="16" t="s">
        <v>16</v>
      </c>
      <c r="D60" s="25" t="s">
        <v>105</v>
      </c>
      <c r="E60" s="25"/>
      <c r="F60" s="74">
        <f>F61</f>
        <v>0</v>
      </c>
    </row>
    <row r="61" spans="1:6" ht="36" customHeight="1" hidden="1">
      <c r="A61" s="22" t="s">
        <v>12</v>
      </c>
      <c r="B61" s="16" t="s">
        <v>10</v>
      </c>
      <c r="C61" s="16" t="s">
        <v>16</v>
      </c>
      <c r="D61" s="25" t="s">
        <v>105</v>
      </c>
      <c r="E61" s="25">
        <v>244</v>
      </c>
      <c r="F61" s="74"/>
    </row>
    <row r="62" spans="1:6" ht="27" customHeight="1" hidden="1">
      <c r="A62" s="22" t="s">
        <v>118</v>
      </c>
      <c r="B62" s="16" t="s">
        <v>10</v>
      </c>
      <c r="C62" s="16" t="s">
        <v>16</v>
      </c>
      <c r="D62" s="25" t="s">
        <v>116</v>
      </c>
      <c r="E62" s="25"/>
      <c r="F62" s="74">
        <f>F63</f>
        <v>0</v>
      </c>
    </row>
    <row r="63" spans="1:9" ht="36" customHeight="1" hidden="1">
      <c r="A63" s="34" t="s">
        <v>119</v>
      </c>
      <c r="B63" s="16" t="s">
        <v>10</v>
      </c>
      <c r="C63" s="16" t="s">
        <v>16</v>
      </c>
      <c r="D63" s="25" t="s">
        <v>117</v>
      </c>
      <c r="E63" s="25"/>
      <c r="F63" s="74">
        <f>F64</f>
        <v>0</v>
      </c>
      <c r="I63" s="33"/>
    </row>
    <row r="64" spans="1:6" ht="36" customHeight="1" hidden="1">
      <c r="A64" s="22" t="s">
        <v>12</v>
      </c>
      <c r="B64" s="16" t="s">
        <v>10</v>
      </c>
      <c r="C64" s="16" t="s">
        <v>16</v>
      </c>
      <c r="D64" s="25" t="s">
        <v>117</v>
      </c>
      <c r="E64" s="25">
        <v>244</v>
      </c>
      <c r="F64" s="74"/>
    </row>
    <row r="65" spans="1:6" ht="62.25" customHeight="1">
      <c r="A65" s="22" t="s">
        <v>151</v>
      </c>
      <c r="B65" s="16" t="s">
        <v>10</v>
      </c>
      <c r="C65" s="16" t="s">
        <v>16</v>
      </c>
      <c r="D65" s="25" t="s">
        <v>152</v>
      </c>
      <c r="E65" s="25"/>
      <c r="F65" s="74">
        <f>SUM(F66+F69+F72+F75)</f>
        <v>3425.5</v>
      </c>
    </row>
    <row r="66" spans="1:6" ht="31.5">
      <c r="A66" s="6" t="s">
        <v>60</v>
      </c>
      <c r="B66" s="16" t="s">
        <v>10</v>
      </c>
      <c r="C66" s="16" t="s">
        <v>16</v>
      </c>
      <c r="D66" s="25" t="s">
        <v>153</v>
      </c>
      <c r="E66" s="25"/>
      <c r="F66" s="74">
        <f>SUM(F67:F68)</f>
        <v>2367.5</v>
      </c>
    </row>
    <row r="67" spans="1:6" ht="31.5" customHeight="1">
      <c r="A67" s="22" t="s">
        <v>12</v>
      </c>
      <c r="B67" s="16" t="s">
        <v>10</v>
      </c>
      <c r="C67" s="16" t="s">
        <v>16</v>
      </c>
      <c r="D67" s="25" t="s">
        <v>153</v>
      </c>
      <c r="E67" s="25">
        <v>244</v>
      </c>
      <c r="F67" s="74">
        <v>1802.5</v>
      </c>
    </row>
    <row r="68" spans="1:6" ht="67.5" customHeight="1">
      <c r="A68" s="50" t="s">
        <v>133</v>
      </c>
      <c r="B68" s="16" t="s">
        <v>10</v>
      </c>
      <c r="C68" s="16" t="s">
        <v>16</v>
      </c>
      <c r="D68" s="25" t="s">
        <v>153</v>
      </c>
      <c r="E68" s="25">
        <v>611</v>
      </c>
      <c r="F68" s="74">
        <v>565</v>
      </c>
    </row>
    <row r="69" spans="1:6" ht="31.5" customHeight="1">
      <c r="A69" s="6" t="s">
        <v>84</v>
      </c>
      <c r="B69" s="11" t="s">
        <v>10</v>
      </c>
      <c r="C69" s="11" t="s">
        <v>16</v>
      </c>
      <c r="D69" s="25" t="s">
        <v>154</v>
      </c>
      <c r="E69" s="11"/>
      <c r="F69" s="74">
        <f>F70+F71</f>
        <v>1058</v>
      </c>
    </row>
    <row r="70" spans="1:6" ht="31.5" customHeight="1" hidden="1">
      <c r="A70" s="6" t="s">
        <v>85</v>
      </c>
      <c r="B70" s="11" t="s">
        <v>10</v>
      </c>
      <c r="C70" s="11" t="s">
        <v>16</v>
      </c>
      <c r="D70" s="25" t="s">
        <v>130</v>
      </c>
      <c r="E70" s="11">
        <v>244</v>
      </c>
      <c r="F70" s="74"/>
    </row>
    <row r="71" spans="1:6" ht="72.75" customHeight="1">
      <c r="A71" s="50" t="s">
        <v>133</v>
      </c>
      <c r="B71" s="11" t="s">
        <v>10</v>
      </c>
      <c r="C71" s="11" t="s">
        <v>16</v>
      </c>
      <c r="D71" s="25" t="s">
        <v>154</v>
      </c>
      <c r="E71" s="11" t="s">
        <v>134</v>
      </c>
      <c r="F71" s="74">
        <v>1058</v>
      </c>
    </row>
    <row r="72" spans="1:6" ht="15.75" customHeight="1" hidden="1">
      <c r="A72" s="53" t="s">
        <v>140</v>
      </c>
      <c r="B72" s="11" t="s">
        <v>10</v>
      </c>
      <c r="C72" s="11" t="s">
        <v>16</v>
      </c>
      <c r="D72" s="25" t="s">
        <v>141</v>
      </c>
      <c r="E72" s="11"/>
      <c r="F72" s="74">
        <f>F73+F74</f>
        <v>0</v>
      </c>
    </row>
    <row r="73" spans="1:6" ht="18" customHeight="1" hidden="1">
      <c r="A73" s="6" t="s">
        <v>85</v>
      </c>
      <c r="B73" s="11" t="s">
        <v>10</v>
      </c>
      <c r="C73" s="11" t="s">
        <v>16</v>
      </c>
      <c r="D73" s="25" t="s">
        <v>141</v>
      </c>
      <c r="E73" s="11" t="s">
        <v>40</v>
      </c>
      <c r="F73" s="74"/>
    </row>
    <row r="74" spans="1:6" ht="63" hidden="1">
      <c r="A74" s="50" t="s">
        <v>133</v>
      </c>
      <c r="B74" s="11" t="s">
        <v>10</v>
      </c>
      <c r="C74" s="11" t="s">
        <v>16</v>
      </c>
      <c r="D74" s="25" t="s">
        <v>141</v>
      </c>
      <c r="E74" s="11" t="s">
        <v>134</v>
      </c>
      <c r="F74" s="74"/>
    </row>
    <row r="75" spans="1:6" ht="299.25" hidden="1">
      <c r="A75" s="54" t="s">
        <v>142</v>
      </c>
      <c r="B75" s="11" t="s">
        <v>10</v>
      </c>
      <c r="C75" s="11" t="s">
        <v>16</v>
      </c>
      <c r="D75" s="11" t="s">
        <v>143</v>
      </c>
      <c r="E75" s="11"/>
      <c r="F75" s="74">
        <f>F76</f>
        <v>0</v>
      </c>
    </row>
    <row r="76" spans="1:6" ht="16.5" customHeight="1" hidden="1">
      <c r="A76" s="6" t="s">
        <v>85</v>
      </c>
      <c r="B76" s="11" t="s">
        <v>10</v>
      </c>
      <c r="C76" s="11" t="s">
        <v>16</v>
      </c>
      <c r="D76" s="11" t="s">
        <v>143</v>
      </c>
      <c r="E76" s="11" t="s">
        <v>40</v>
      </c>
      <c r="F76" s="74"/>
    </row>
    <row r="77" spans="1:6" ht="19.5" customHeight="1">
      <c r="A77" s="9" t="s">
        <v>18</v>
      </c>
      <c r="B77" s="10" t="s">
        <v>19</v>
      </c>
      <c r="C77" s="10"/>
      <c r="D77" s="10"/>
      <c r="E77" s="10"/>
      <c r="F77" s="70">
        <f>F78+F85+F101</f>
        <v>8618.11</v>
      </c>
    </row>
    <row r="78" spans="1:6" ht="15.75">
      <c r="A78" s="6" t="s">
        <v>47</v>
      </c>
      <c r="B78" s="11" t="s">
        <v>19</v>
      </c>
      <c r="C78" s="11" t="s">
        <v>6</v>
      </c>
      <c r="D78" s="11"/>
      <c r="E78" s="11"/>
      <c r="F78" s="74">
        <f>F79+F83</f>
        <v>251.6</v>
      </c>
    </row>
    <row r="79" spans="1:6" ht="31.5">
      <c r="A79" s="15" t="s">
        <v>36</v>
      </c>
      <c r="B79" s="11" t="s">
        <v>19</v>
      </c>
      <c r="C79" s="11" t="s">
        <v>6</v>
      </c>
      <c r="D79" s="11" t="s">
        <v>62</v>
      </c>
      <c r="E79" s="11"/>
      <c r="F79" s="74">
        <f>F80</f>
        <v>251.6</v>
      </c>
    </row>
    <row r="80" spans="1:6" ht="15.75">
      <c r="A80" s="6" t="s">
        <v>87</v>
      </c>
      <c r="B80" s="11" t="s">
        <v>19</v>
      </c>
      <c r="C80" s="11" t="s">
        <v>6</v>
      </c>
      <c r="D80" s="11" t="s">
        <v>88</v>
      </c>
      <c r="E80" s="11"/>
      <c r="F80" s="74">
        <f>F82</f>
        <v>251.6</v>
      </c>
    </row>
    <row r="81" spans="1:6" ht="15.75" customHeight="1" hidden="1">
      <c r="A81" s="6" t="s">
        <v>17</v>
      </c>
      <c r="B81" s="11" t="s">
        <v>19</v>
      </c>
      <c r="C81" s="11" t="s">
        <v>6</v>
      </c>
      <c r="D81" s="11" t="s">
        <v>88</v>
      </c>
      <c r="E81" s="11" t="s">
        <v>40</v>
      </c>
      <c r="F81" s="74">
        <f>50-50</f>
        <v>0</v>
      </c>
    </row>
    <row r="82" spans="1:6" ht="31.5" customHeight="1">
      <c r="A82" s="50" t="s">
        <v>133</v>
      </c>
      <c r="B82" s="11" t="s">
        <v>19</v>
      </c>
      <c r="C82" s="11" t="s">
        <v>6</v>
      </c>
      <c r="D82" s="11" t="s">
        <v>88</v>
      </c>
      <c r="E82" s="11" t="s">
        <v>134</v>
      </c>
      <c r="F82" s="74">
        <f>50+201.6</f>
        <v>251.6</v>
      </c>
    </row>
    <row r="83" spans="1:6" ht="66.75" customHeight="1" hidden="1">
      <c r="A83" s="66" t="s">
        <v>150</v>
      </c>
      <c r="B83" s="11" t="s">
        <v>19</v>
      </c>
      <c r="C83" s="11" t="s">
        <v>6</v>
      </c>
      <c r="D83" s="11" t="s">
        <v>90</v>
      </c>
      <c r="E83" s="11"/>
      <c r="F83" s="74">
        <f>F84</f>
        <v>0</v>
      </c>
    </row>
    <row r="84" spans="1:6" ht="63" hidden="1">
      <c r="A84" s="50" t="s">
        <v>133</v>
      </c>
      <c r="B84" s="11" t="s">
        <v>19</v>
      </c>
      <c r="C84" s="11" t="s">
        <v>6</v>
      </c>
      <c r="D84" s="11" t="s">
        <v>90</v>
      </c>
      <c r="E84" s="11" t="s">
        <v>48</v>
      </c>
      <c r="F84" s="74">
        <v>0</v>
      </c>
    </row>
    <row r="85" spans="1:6" ht="15.75">
      <c r="A85" s="6" t="s">
        <v>20</v>
      </c>
      <c r="B85" s="11" t="s">
        <v>19</v>
      </c>
      <c r="C85" s="11" t="s">
        <v>7</v>
      </c>
      <c r="D85" s="11"/>
      <c r="E85" s="11"/>
      <c r="F85" s="74">
        <f>SUM(F89+F86)</f>
        <v>6252</v>
      </c>
    </row>
    <row r="86" spans="1:6" ht="31.5" customHeight="1" hidden="1">
      <c r="A86" s="22" t="s">
        <v>106</v>
      </c>
      <c r="B86" s="11" t="s">
        <v>19</v>
      </c>
      <c r="C86" s="11" t="s">
        <v>7</v>
      </c>
      <c r="D86" s="11" t="s">
        <v>104</v>
      </c>
      <c r="E86" s="11"/>
      <c r="F86" s="74">
        <f>F87</f>
        <v>0</v>
      </c>
    </row>
    <row r="87" spans="1:6" ht="18.75" customHeight="1" hidden="1">
      <c r="A87" s="6" t="s">
        <v>122</v>
      </c>
      <c r="B87" s="11" t="s">
        <v>19</v>
      </c>
      <c r="C87" s="11" t="s">
        <v>123</v>
      </c>
      <c r="D87" s="11" t="s">
        <v>124</v>
      </c>
      <c r="E87" s="11"/>
      <c r="F87" s="74">
        <f>F88</f>
        <v>0</v>
      </c>
    </row>
    <row r="88" spans="1:6" ht="31.5" customHeight="1" hidden="1">
      <c r="A88" s="22" t="s">
        <v>12</v>
      </c>
      <c r="B88" s="11" t="s">
        <v>19</v>
      </c>
      <c r="C88" s="11" t="s">
        <v>123</v>
      </c>
      <c r="D88" s="11" t="s">
        <v>124</v>
      </c>
      <c r="E88" s="11" t="s">
        <v>40</v>
      </c>
      <c r="F88" s="74"/>
    </row>
    <row r="89" spans="1:6" ht="19.5" customHeight="1">
      <c r="A89" s="22" t="s">
        <v>91</v>
      </c>
      <c r="B89" s="16" t="s">
        <v>19</v>
      </c>
      <c r="C89" s="16" t="s">
        <v>7</v>
      </c>
      <c r="D89" s="25" t="s">
        <v>92</v>
      </c>
      <c r="E89" s="11"/>
      <c r="F89" s="74">
        <f>F90+F93+F95+F98</f>
        <v>6252</v>
      </c>
    </row>
    <row r="90" spans="1:6" ht="20.25" customHeight="1">
      <c r="A90" s="22" t="s">
        <v>21</v>
      </c>
      <c r="B90" s="16" t="s">
        <v>19</v>
      </c>
      <c r="C90" s="16" t="s">
        <v>7</v>
      </c>
      <c r="D90" s="25" t="s">
        <v>93</v>
      </c>
      <c r="E90" s="11"/>
      <c r="F90" s="74">
        <f>SUM(F91:F92)</f>
        <v>2250</v>
      </c>
    </row>
    <row r="91" spans="1:6" ht="31.5" customHeight="1">
      <c r="A91" s="22" t="s">
        <v>12</v>
      </c>
      <c r="B91" s="16" t="s">
        <v>19</v>
      </c>
      <c r="C91" s="16" t="s">
        <v>7</v>
      </c>
      <c r="D91" s="25" t="s">
        <v>93</v>
      </c>
      <c r="E91" s="11">
        <v>244</v>
      </c>
      <c r="F91" s="74">
        <v>1650</v>
      </c>
    </row>
    <row r="92" spans="1:6" ht="72.75" customHeight="1">
      <c r="A92" s="50" t="s">
        <v>133</v>
      </c>
      <c r="B92" s="16" t="s">
        <v>19</v>
      </c>
      <c r="C92" s="16" t="s">
        <v>7</v>
      </c>
      <c r="D92" s="25" t="s">
        <v>93</v>
      </c>
      <c r="E92" s="11" t="s">
        <v>134</v>
      </c>
      <c r="F92" s="74">
        <v>600</v>
      </c>
    </row>
    <row r="93" spans="1:6" ht="15.75" customHeight="1">
      <c r="A93" s="6" t="s">
        <v>22</v>
      </c>
      <c r="B93" s="11" t="s">
        <v>19</v>
      </c>
      <c r="C93" s="11" t="s">
        <v>7</v>
      </c>
      <c r="D93" s="11" t="s">
        <v>94</v>
      </c>
      <c r="E93" s="11"/>
      <c r="F93" s="74">
        <f>SUM(F94)</f>
        <v>260</v>
      </c>
    </row>
    <row r="94" spans="1:6" ht="63">
      <c r="A94" s="50" t="s">
        <v>133</v>
      </c>
      <c r="B94" s="11" t="s">
        <v>19</v>
      </c>
      <c r="C94" s="11" t="s">
        <v>7</v>
      </c>
      <c r="D94" s="11" t="s">
        <v>94</v>
      </c>
      <c r="E94" s="11" t="s">
        <v>134</v>
      </c>
      <c r="F94" s="74">
        <v>260</v>
      </c>
    </row>
    <row r="95" spans="1:6" ht="31.5" customHeight="1">
      <c r="A95" s="5" t="s">
        <v>50</v>
      </c>
      <c r="B95" s="11" t="s">
        <v>19</v>
      </c>
      <c r="C95" s="11" t="s">
        <v>7</v>
      </c>
      <c r="D95" s="11" t="s">
        <v>95</v>
      </c>
      <c r="E95" s="11"/>
      <c r="F95" s="74">
        <f>F96+F97</f>
        <v>400</v>
      </c>
    </row>
    <row r="96" spans="1:6" ht="51" customHeight="1" hidden="1">
      <c r="A96" s="5" t="s">
        <v>12</v>
      </c>
      <c r="B96" s="11" t="s">
        <v>19</v>
      </c>
      <c r="C96" s="11" t="s">
        <v>7</v>
      </c>
      <c r="D96" s="11" t="s">
        <v>95</v>
      </c>
      <c r="E96" s="11" t="s">
        <v>40</v>
      </c>
      <c r="F96" s="74"/>
    </row>
    <row r="97" spans="1:6" ht="31.5" customHeight="1">
      <c r="A97" s="50" t="s">
        <v>133</v>
      </c>
      <c r="B97" s="11" t="s">
        <v>19</v>
      </c>
      <c r="C97" s="11" t="s">
        <v>7</v>
      </c>
      <c r="D97" s="11" t="s">
        <v>95</v>
      </c>
      <c r="E97" s="11" t="s">
        <v>134</v>
      </c>
      <c r="F97" s="74">
        <v>400</v>
      </c>
    </row>
    <row r="98" spans="1:6" ht="39.75" customHeight="1">
      <c r="A98" s="6" t="s">
        <v>23</v>
      </c>
      <c r="B98" s="11" t="s">
        <v>19</v>
      </c>
      <c r="C98" s="11" t="s">
        <v>7</v>
      </c>
      <c r="D98" s="11" t="s">
        <v>96</v>
      </c>
      <c r="E98" s="11"/>
      <c r="F98" s="74">
        <f>SUM(F99+F100)</f>
        <v>3342</v>
      </c>
    </row>
    <row r="99" spans="1:6" ht="31.5" customHeight="1" hidden="1">
      <c r="A99" s="5" t="s">
        <v>12</v>
      </c>
      <c r="B99" s="11" t="s">
        <v>19</v>
      </c>
      <c r="C99" s="11" t="s">
        <v>7</v>
      </c>
      <c r="D99" s="11" t="s">
        <v>96</v>
      </c>
      <c r="E99" s="11">
        <v>244</v>
      </c>
      <c r="F99" s="74"/>
    </row>
    <row r="100" spans="1:6" ht="67.5" customHeight="1">
      <c r="A100" s="50" t="s">
        <v>133</v>
      </c>
      <c r="B100" s="11" t="s">
        <v>19</v>
      </c>
      <c r="C100" s="11" t="s">
        <v>7</v>
      </c>
      <c r="D100" s="11" t="s">
        <v>96</v>
      </c>
      <c r="E100" s="11" t="s">
        <v>134</v>
      </c>
      <c r="F100" s="74">
        <v>3342</v>
      </c>
    </row>
    <row r="101" spans="1:6" ht="19.5" customHeight="1">
      <c r="A101" s="5" t="s">
        <v>51</v>
      </c>
      <c r="B101" s="11" t="s">
        <v>19</v>
      </c>
      <c r="C101" s="11" t="s">
        <v>19</v>
      </c>
      <c r="D101" s="11"/>
      <c r="E101" s="11"/>
      <c r="F101" s="74">
        <f>F105+F102</f>
        <v>2114.51</v>
      </c>
    </row>
    <row r="102" spans="1:6" ht="30.75" customHeight="1">
      <c r="A102" s="15" t="s">
        <v>36</v>
      </c>
      <c r="B102" s="11" t="s">
        <v>19</v>
      </c>
      <c r="C102" s="11" t="s">
        <v>19</v>
      </c>
      <c r="D102" s="11" t="s">
        <v>62</v>
      </c>
      <c r="E102" s="11"/>
      <c r="F102" s="74">
        <f>F103</f>
        <v>100</v>
      </c>
    </row>
    <row r="103" spans="1:6" ht="63">
      <c r="A103" s="5" t="s">
        <v>111</v>
      </c>
      <c r="B103" s="11" t="s">
        <v>19</v>
      </c>
      <c r="C103" s="11" t="s">
        <v>19</v>
      </c>
      <c r="D103" s="11" t="s">
        <v>109</v>
      </c>
      <c r="E103" s="11"/>
      <c r="F103" s="74">
        <f>F104</f>
        <v>100</v>
      </c>
    </row>
    <row r="104" spans="1:6" ht="47.25">
      <c r="A104" s="5" t="s">
        <v>12</v>
      </c>
      <c r="B104" s="11" t="s">
        <v>19</v>
      </c>
      <c r="C104" s="11" t="s">
        <v>19</v>
      </c>
      <c r="D104" s="11" t="s">
        <v>109</v>
      </c>
      <c r="E104" s="11" t="s">
        <v>40</v>
      </c>
      <c r="F104" s="74">
        <v>100</v>
      </c>
    </row>
    <row r="105" spans="1:6" ht="68.25" customHeight="1">
      <c r="A105" s="5" t="s">
        <v>120</v>
      </c>
      <c r="B105" s="11" t="s">
        <v>19</v>
      </c>
      <c r="C105" s="11" t="s">
        <v>19</v>
      </c>
      <c r="D105" s="11" t="s">
        <v>97</v>
      </c>
      <c r="E105" s="11"/>
      <c r="F105" s="74">
        <f>F106</f>
        <v>2014.51</v>
      </c>
    </row>
    <row r="106" spans="1:6" ht="33" customHeight="1">
      <c r="A106" s="5" t="s">
        <v>12</v>
      </c>
      <c r="B106" s="11" t="s">
        <v>19</v>
      </c>
      <c r="C106" s="11" t="s">
        <v>19</v>
      </c>
      <c r="D106" s="11" t="s">
        <v>97</v>
      </c>
      <c r="E106" s="11" t="s">
        <v>40</v>
      </c>
      <c r="F106" s="74">
        <v>2014.51</v>
      </c>
    </row>
    <row r="107" spans="1:6" ht="63" hidden="1">
      <c r="A107" s="5" t="s">
        <v>111</v>
      </c>
      <c r="B107" s="11" t="s">
        <v>19</v>
      </c>
      <c r="C107" s="11" t="s">
        <v>19</v>
      </c>
      <c r="D107" s="11" t="s">
        <v>109</v>
      </c>
      <c r="E107" s="11"/>
      <c r="F107" s="74">
        <f>F108</f>
        <v>0</v>
      </c>
    </row>
    <row r="108" spans="1:6" ht="47.25" hidden="1">
      <c r="A108" s="5" t="s">
        <v>12</v>
      </c>
      <c r="B108" s="11" t="s">
        <v>19</v>
      </c>
      <c r="C108" s="11" t="s">
        <v>19</v>
      </c>
      <c r="D108" s="11" t="s">
        <v>109</v>
      </c>
      <c r="E108" s="11" t="s">
        <v>40</v>
      </c>
      <c r="F108" s="74"/>
    </row>
    <row r="109" spans="1:6" ht="15.75">
      <c r="A109" s="7" t="s">
        <v>24</v>
      </c>
      <c r="B109" s="8" t="s">
        <v>25</v>
      </c>
      <c r="C109" s="8"/>
      <c r="D109" s="8"/>
      <c r="E109" s="8"/>
      <c r="F109" s="70">
        <f>SUM(F110)</f>
        <v>5198.7</v>
      </c>
    </row>
    <row r="110" spans="1:6" ht="15.75">
      <c r="A110" s="5" t="s">
        <v>26</v>
      </c>
      <c r="B110" s="4" t="s">
        <v>25</v>
      </c>
      <c r="C110" s="4" t="s">
        <v>6</v>
      </c>
      <c r="D110" s="4"/>
      <c r="E110" s="4"/>
      <c r="F110" s="74">
        <f>SUM(F111)</f>
        <v>5198.7</v>
      </c>
    </row>
    <row r="111" spans="1:6" ht="31.5">
      <c r="A111" s="15" t="s">
        <v>36</v>
      </c>
      <c r="B111" s="16" t="s">
        <v>25</v>
      </c>
      <c r="C111" s="16" t="s">
        <v>6</v>
      </c>
      <c r="D111" s="16" t="s">
        <v>62</v>
      </c>
      <c r="E111" s="11"/>
      <c r="F111" s="74">
        <f>SUM(F113)</f>
        <v>5198.7</v>
      </c>
    </row>
    <row r="112" spans="1:6" ht="47.25">
      <c r="A112" s="26" t="s">
        <v>63</v>
      </c>
      <c r="B112" s="16" t="s">
        <v>25</v>
      </c>
      <c r="C112" s="16" t="s">
        <v>6</v>
      </c>
      <c r="D112" s="27" t="s">
        <v>64</v>
      </c>
      <c r="E112" s="11"/>
      <c r="F112" s="74">
        <f>F113</f>
        <v>5198.7</v>
      </c>
    </row>
    <row r="113" spans="1:6" ht="15.75">
      <c r="A113" s="5" t="s">
        <v>8</v>
      </c>
      <c r="B113" s="23" t="s">
        <v>25</v>
      </c>
      <c r="C113" s="23" t="s">
        <v>6</v>
      </c>
      <c r="D113" s="23" t="s">
        <v>64</v>
      </c>
      <c r="E113" s="11" t="s">
        <v>27</v>
      </c>
      <c r="F113" s="74">
        <f>5198.7</f>
        <v>5198.7</v>
      </c>
    </row>
    <row r="114" spans="1:6" ht="18" customHeight="1">
      <c r="A114" s="7" t="s">
        <v>58</v>
      </c>
      <c r="B114" s="8" t="s">
        <v>52</v>
      </c>
      <c r="C114" s="8"/>
      <c r="D114" s="10"/>
      <c r="E114" s="10"/>
      <c r="F114" s="76">
        <f>F115</f>
        <v>86.4</v>
      </c>
    </row>
    <row r="115" spans="1:6" ht="15.75">
      <c r="A115" s="22" t="s">
        <v>53</v>
      </c>
      <c r="B115" s="16" t="s">
        <v>52</v>
      </c>
      <c r="C115" s="16" t="s">
        <v>6</v>
      </c>
      <c r="D115" s="25"/>
      <c r="E115" s="25"/>
      <c r="F115" s="77">
        <f>F116</f>
        <v>86.4</v>
      </c>
    </row>
    <row r="116" spans="1:6" s="12" customFormat="1" ht="31.5">
      <c r="A116" s="15" t="s">
        <v>36</v>
      </c>
      <c r="B116" s="16" t="s">
        <v>52</v>
      </c>
      <c r="C116" s="16" t="s">
        <v>6</v>
      </c>
      <c r="D116" s="16" t="s">
        <v>62</v>
      </c>
      <c r="E116" s="25"/>
      <c r="F116" s="77">
        <f>F118</f>
        <v>86.4</v>
      </c>
    </row>
    <row r="117" spans="1:6" ht="15.75">
      <c r="A117" s="22" t="s">
        <v>98</v>
      </c>
      <c r="B117" s="16" t="s">
        <v>52</v>
      </c>
      <c r="C117" s="16" t="s">
        <v>6</v>
      </c>
      <c r="D117" s="25" t="s">
        <v>99</v>
      </c>
      <c r="E117" s="25"/>
      <c r="F117" s="77">
        <f>F118</f>
        <v>86.4</v>
      </c>
    </row>
    <row r="118" spans="1:6" ht="15.75">
      <c r="A118" s="22" t="s">
        <v>54</v>
      </c>
      <c r="B118" s="16" t="s">
        <v>52</v>
      </c>
      <c r="C118" s="16" t="s">
        <v>6</v>
      </c>
      <c r="D118" s="25" t="s">
        <v>99</v>
      </c>
      <c r="E118" s="25">
        <v>312</v>
      </c>
      <c r="F118" s="77">
        <v>86.4</v>
      </c>
    </row>
    <row r="119" spans="1:6" ht="15.75">
      <c r="A119" s="7" t="s">
        <v>56</v>
      </c>
      <c r="B119" s="8" t="s">
        <v>55</v>
      </c>
      <c r="C119" s="8"/>
      <c r="D119" s="10"/>
      <c r="E119" s="10"/>
      <c r="F119" s="76">
        <f>F120</f>
        <v>158.5</v>
      </c>
    </row>
    <row r="120" spans="1:6" s="12" customFormat="1" ht="31.5">
      <c r="A120" s="5" t="s">
        <v>57</v>
      </c>
      <c r="B120" s="4" t="s">
        <v>55</v>
      </c>
      <c r="C120" s="4" t="s">
        <v>19</v>
      </c>
      <c r="D120" s="11"/>
      <c r="E120" s="11"/>
      <c r="F120" s="77">
        <f>F122</f>
        <v>158.5</v>
      </c>
    </row>
    <row r="121" spans="1:6" ht="31.5">
      <c r="A121" s="15" t="s">
        <v>36</v>
      </c>
      <c r="B121" s="16" t="s">
        <v>55</v>
      </c>
      <c r="C121" s="16" t="s">
        <v>19</v>
      </c>
      <c r="D121" s="16" t="s">
        <v>62</v>
      </c>
      <c r="E121" s="25"/>
      <c r="F121" s="77">
        <f>F122</f>
        <v>158.5</v>
      </c>
    </row>
    <row r="122" spans="1:6" ht="31.5">
      <c r="A122" s="5" t="s">
        <v>121</v>
      </c>
      <c r="B122" s="4" t="s">
        <v>55</v>
      </c>
      <c r="C122" s="4" t="s">
        <v>19</v>
      </c>
      <c r="D122" s="25" t="s">
        <v>100</v>
      </c>
      <c r="E122" s="11"/>
      <c r="F122" s="77">
        <f>F123+F124</f>
        <v>158.5</v>
      </c>
    </row>
    <row r="123" spans="1:6" ht="47.25" hidden="1">
      <c r="A123" s="5" t="s">
        <v>12</v>
      </c>
      <c r="B123" s="4" t="s">
        <v>55</v>
      </c>
      <c r="C123" s="4" t="s">
        <v>19</v>
      </c>
      <c r="D123" s="25" t="s">
        <v>100</v>
      </c>
      <c r="E123" s="11" t="s">
        <v>40</v>
      </c>
      <c r="F123" s="78"/>
    </row>
    <row r="124" spans="1:6" ht="63">
      <c r="A124" s="50" t="s">
        <v>133</v>
      </c>
      <c r="B124" s="4" t="s">
        <v>55</v>
      </c>
      <c r="C124" s="4" t="s">
        <v>19</v>
      </c>
      <c r="D124" s="25" t="s">
        <v>100</v>
      </c>
      <c r="E124" s="11" t="s">
        <v>134</v>
      </c>
      <c r="F124" s="78">
        <v>158.5</v>
      </c>
    </row>
    <row r="125" spans="1:6" ht="15.75">
      <c r="A125" s="7" t="s">
        <v>28</v>
      </c>
      <c r="B125" s="8"/>
      <c r="C125" s="8"/>
      <c r="D125" s="8"/>
      <c r="E125" s="8"/>
      <c r="F125" s="79">
        <f>F16+F46+F57+F77+F114+F109+F119+F52</f>
        <v>21969.526</v>
      </c>
    </row>
  </sheetData>
  <sheetProtection/>
  <mergeCells count="11">
    <mergeCell ref="D13:E13"/>
    <mergeCell ref="A9:E9"/>
    <mergeCell ref="A10:E10"/>
    <mergeCell ref="A11:E11"/>
    <mergeCell ref="B1:E1"/>
    <mergeCell ref="B2:E2"/>
    <mergeCell ref="B3:E3"/>
    <mergeCell ref="B4:E4"/>
    <mergeCell ref="B5:E5"/>
    <mergeCell ref="B6:E6"/>
    <mergeCell ref="B7:E7"/>
  </mergeCells>
  <printOptions/>
  <pageMargins left="0.7086614173228347" right="0.3937007874015748" top="0.7480314960629921" bottom="0.7480314960629921" header="0.31496062992125984" footer="0.31496062992125984"/>
  <pageSetup fitToHeight="0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33">
      <selection activeCell="A1" sqref="A1:IV65536"/>
    </sheetView>
  </sheetViews>
  <sheetFormatPr defaultColWidth="9.140625" defaultRowHeight="15"/>
  <cols>
    <col min="1" max="1" width="55.00390625" style="3" customWidth="1"/>
    <col min="2" max="2" width="8.421875" style="3" customWidth="1"/>
    <col min="3" max="3" width="10.421875" style="3" customWidth="1"/>
    <col min="4" max="4" width="15.00390625" style="3" customWidth="1"/>
    <col min="5" max="5" width="15.421875" style="3" customWidth="1"/>
    <col min="6" max="6" width="14.7109375" style="32" customWidth="1"/>
    <col min="7" max="7" width="17.140625" style="3" customWidth="1"/>
    <col min="8" max="8" width="16.140625" style="3" customWidth="1"/>
    <col min="9" max="16384" width="9.140625" style="3" customWidth="1"/>
  </cols>
  <sheetData>
    <row r="1" spans="2:5" ht="15.75" customHeight="1">
      <c r="B1" s="96" t="s">
        <v>32</v>
      </c>
      <c r="C1" s="96"/>
      <c r="D1" s="96"/>
      <c r="E1" s="96"/>
    </row>
    <row r="2" spans="2:5" ht="15.75" customHeight="1">
      <c r="B2" s="96" t="s">
        <v>144</v>
      </c>
      <c r="C2" s="96"/>
      <c r="D2" s="96"/>
      <c r="E2" s="96"/>
    </row>
    <row r="3" spans="2:5" ht="15.75" customHeight="1">
      <c r="B3" s="96" t="s">
        <v>31</v>
      </c>
      <c r="C3" s="96"/>
      <c r="D3" s="96"/>
      <c r="E3" s="96"/>
    </row>
    <row r="4" spans="2:5" ht="15.75" customHeight="1">
      <c r="B4" s="96" t="s">
        <v>37</v>
      </c>
      <c r="C4" s="96"/>
      <c r="D4" s="96"/>
      <c r="E4" s="96"/>
    </row>
    <row r="5" spans="2:6" ht="15.75" customHeight="1">
      <c r="B5" s="96" t="s">
        <v>33</v>
      </c>
      <c r="C5" s="96"/>
      <c r="D5" s="96"/>
      <c r="E5" s="96"/>
      <c r="F5" s="67"/>
    </row>
    <row r="6" spans="2:6" ht="15.75" customHeight="1">
      <c r="B6" s="96" t="s">
        <v>34</v>
      </c>
      <c r="C6" s="96"/>
      <c r="D6" s="96"/>
      <c r="E6" s="96"/>
      <c r="F6" s="67"/>
    </row>
    <row r="7" spans="2:6" ht="15.75" customHeight="1">
      <c r="B7" s="96" t="s">
        <v>145</v>
      </c>
      <c r="C7" s="96"/>
      <c r="D7" s="96"/>
      <c r="E7" s="96"/>
      <c r="F7" s="67"/>
    </row>
    <row r="8" ht="15.75">
      <c r="F8" s="67"/>
    </row>
    <row r="9" spans="1:6" ht="15.75">
      <c r="A9" s="95" t="s">
        <v>35</v>
      </c>
      <c r="B9" s="95"/>
      <c r="C9" s="95"/>
      <c r="D9" s="95"/>
      <c r="E9" s="95"/>
      <c r="F9" s="67"/>
    </row>
    <row r="10" spans="1:6" ht="15.75">
      <c r="A10" s="95" t="s">
        <v>38</v>
      </c>
      <c r="B10" s="95"/>
      <c r="C10" s="95"/>
      <c r="D10" s="95"/>
      <c r="E10" s="95"/>
      <c r="F10" s="67"/>
    </row>
    <row r="11" spans="1:6" ht="15.75">
      <c r="A11" s="95" t="s">
        <v>129</v>
      </c>
      <c r="B11" s="95"/>
      <c r="C11" s="95"/>
      <c r="D11" s="95"/>
      <c r="E11" s="95"/>
      <c r="F11" s="67"/>
    </row>
    <row r="12" spans="1:6" ht="15.75">
      <c r="A12" s="55"/>
      <c r="B12" s="55"/>
      <c r="C12" s="55"/>
      <c r="D12" s="55"/>
      <c r="E12" s="55"/>
      <c r="F12" s="67"/>
    </row>
    <row r="13" spans="4:6" ht="15.75">
      <c r="D13" s="94" t="s">
        <v>30</v>
      </c>
      <c r="E13" s="94"/>
      <c r="F13" s="67"/>
    </row>
    <row r="14" spans="1:8" ht="15.75">
      <c r="A14" s="1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80">
        <v>2018</v>
      </c>
      <c r="G14" s="37">
        <v>2019</v>
      </c>
      <c r="H14" s="37">
        <v>2020</v>
      </c>
    </row>
    <row r="15" spans="1:8" ht="15.75">
      <c r="A15" s="2">
        <v>1</v>
      </c>
      <c r="B15" s="29" t="s">
        <v>101</v>
      </c>
      <c r="C15" s="29" t="s">
        <v>102</v>
      </c>
      <c r="D15" s="29" t="s">
        <v>103</v>
      </c>
      <c r="E15" s="30">
        <v>5</v>
      </c>
      <c r="F15" s="81">
        <v>6</v>
      </c>
      <c r="G15" s="37"/>
      <c r="H15" s="37"/>
    </row>
    <row r="16" spans="1:8" ht="15.75">
      <c r="A16" s="7" t="s">
        <v>5</v>
      </c>
      <c r="B16" s="8" t="s">
        <v>6</v>
      </c>
      <c r="C16" s="8"/>
      <c r="D16" s="4"/>
      <c r="E16" s="4"/>
      <c r="F16" s="82">
        <f>F17+F21+F27+F35+F31</f>
        <v>4294.469999999999</v>
      </c>
      <c r="G16" s="82">
        <f>G17+G21+G27+G35+G31</f>
        <v>4487.5109999999995</v>
      </c>
      <c r="H16" s="92">
        <f>H17+H21+H27+H35+H31</f>
        <v>4689.238844999999</v>
      </c>
    </row>
    <row r="17" spans="1:8" ht="48.75" customHeight="1">
      <c r="A17" s="13" t="s">
        <v>61</v>
      </c>
      <c r="B17" s="14" t="s">
        <v>6</v>
      </c>
      <c r="C17" s="14" t="s">
        <v>7</v>
      </c>
      <c r="D17" s="14"/>
      <c r="E17" s="14"/>
      <c r="F17" s="83">
        <f>SUM(F18)</f>
        <v>10</v>
      </c>
      <c r="G17" s="83">
        <f>SUM(G18)</f>
        <v>10.45</v>
      </c>
      <c r="H17" s="91">
        <f>SUM(H18)</f>
        <v>10.92025</v>
      </c>
    </row>
    <row r="18" spans="1:8" ht="32.25" customHeight="1">
      <c r="A18" s="15" t="s">
        <v>36</v>
      </c>
      <c r="B18" s="14" t="s">
        <v>6</v>
      </c>
      <c r="C18" s="14" t="s">
        <v>7</v>
      </c>
      <c r="D18" s="16" t="s">
        <v>62</v>
      </c>
      <c r="E18" s="16"/>
      <c r="F18" s="84">
        <f>SUM(F19)</f>
        <v>10</v>
      </c>
      <c r="G18" s="90">
        <f aca="true" t="shared" si="0" ref="G18:H81">F18*4.5%+F18</f>
        <v>10.45</v>
      </c>
      <c r="H18" s="39">
        <f t="shared" si="0"/>
        <v>10.92025</v>
      </c>
    </row>
    <row r="19" spans="1:8" ht="47.25">
      <c r="A19" s="15" t="s">
        <v>63</v>
      </c>
      <c r="B19" s="14" t="s">
        <v>6</v>
      </c>
      <c r="C19" s="14" t="s">
        <v>7</v>
      </c>
      <c r="D19" s="16" t="s">
        <v>64</v>
      </c>
      <c r="E19" s="16"/>
      <c r="F19" s="84">
        <f>SUM(F20)</f>
        <v>10</v>
      </c>
      <c r="G19" s="90">
        <f t="shared" si="0"/>
        <v>10.45</v>
      </c>
      <c r="H19" s="39">
        <f t="shared" si="0"/>
        <v>10.92025</v>
      </c>
    </row>
    <row r="20" spans="1:8" ht="15.75">
      <c r="A20" s="60" t="s">
        <v>8</v>
      </c>
      <c r="B20" s="16" t="s">
        <v>6</v>
      </c>
      <c r="C20" s="16" t="s">
        <v>7</v>
      </c>
      <c r="D20" s="64" t="s">
        <v>64</v>
      </c>
      <c r="E20" s="16" t="s">
        <v>27</v>
      </c>
      <c r="F20" s="84">
        <v>10</v>
      </c>
      <c r="G20" s="90">
        <f t="shared" si="0"/>
        <v>10.45</v>
      </c>
      <c r="H20" s="39">
        <f t="shared" si="0"/>
        <v>10.92025</v>
      </c>
    </row>
    <row r="21" spans="1:8" ht="63" hidden="1">
      <c r="A21" s="61" t="s">
        <v>9</v>
      </c>
      <c r="B21" s="16" t="s">
        <v>6</v>
      </c>
      <c r="C21" s="16" t="s">
        <v>10</v>
      </c>
      <c r="D21" s="64"/>
      <c r="E21" s="16"/>
      <c r="F21" s="84">
        <f>SUM(F22)</f>
        <v>0</v>
      </c>
      <c r="G21" s="90">
        <f t="shared" si="0"/>
        <v>0</v>
      </c>
      <c r="H21" s="39">
        <f t="shared" si="0"/>
        <v>0</v>
      </c>
    </row>
    <row r="22" spans="1:8" ht="31.5" hidden="1">
      <c r="A22" s="60" t="s">
        <v>36</v>
      </c>
      <c r="B22" s="16" t="s">
        <v>6</v>
      </c>
      <c r="C22" s="16" t="s">
        <v>10</v>
      </c>
      <c r="D22" s="64" t="s">
        <v>62</v>
      </c>
      <c r="E22" s="16"/>
      <c r="F22" s="84">
        <f>F23+F25</f>
        <v>0</v>
      </c>
      <c r="G22" s="90">
        <f t="shared" si="0"/>
        <v>0</v>
      </c>
      <c r="H22" s="39">
        <f t="shared" si="0"/>
        <v>0</v>
      </c>
    </row>
    <row r="23" spans="1:8" ht="47.25" hidden="1">
      <c r="A23" s="60" t="s">
        <v>63</v>
      </c>
      <c r="B23" s="16" t="s">
        <v>6</v>
      </c>
      <c r="C23" s="16" t="s">
        <v>10</v>
      </c>
      <c r="D23" s="64" t="s">
        <v>64</v>
      </c>
      <c r="E23" s="16"/>
      <c r="F23" s="84">
        <f>F24</f>
        <v>0</v>
      </c>
      <c r="G23" s="90">
        <f t="shared" si="0"/>
        <v>0</v>
      </c>
      <c r="H23" s="39">
        <f t="shared" si="0"/>
        <v>0</v>
      </c>
    </row>
    <row r="24" spans="1:8" ht="31.5" customHeight="1" hidden="1">
      <c r="A24" s="60" t="s">
        <v>8</v>
      </c>
      <c r="B24" s="16" t="s">
        <v>6</v>
      </c>
      <c r="C24" s="16" t="s">
        <v>10</v>
      </c>
      <c r="D24" s="64" t="s">
        <v>64</v>
      </c>
      <c r="E24" s="16" t="s">
        <v>27</v>
      </c>
      <c r="F24" s="84">
        <v>0</v>
      </c>
      <c r="G24" s="90">
        <f t="shared" si="0"/>
        <v>0</v>
      </c>
      <c r="H24" s="39">
        <f t="shared" si="0"/>
        <v>0</v>
      </c>
    </row>
    <row r="25" spans="1:8" ht="48.75" customHeight="1" hidden="1">
      <c r="A25" s="60" t="s">
        <v>131</v>
      </c>
      <c r="B25" s="16" t="s">
        <v>6</v>
      </c>
      <c r="C25" s="16" t="s">
        <v>10</v>
      </c>
      <c r="D25" s="64" t="s">
        <v>132</v>
      </c>
      <c r="E25" s="16"/>
      <c r="F25" s="84"/>
      <c r="G25" s="90">
        <f t="shared" si="0"/>
        <v>0</v>
      </c>
      <c r="H25" s="39">
        <f t="shared" si="0"/>
        <v>0</v>
      </c>
    </row>
    <row r="26" spans="1:8" ht="63" hidden="1">
      <c r="A26" s="62" t="s">
        <v>133</v>
      </c>
      <c r="B26" s="16" t="s">
        <v>6</v>
      </c>
      <c r="C26" s="16" t="s">
        <v>10</v>
      </c>
      <c r="D26" s="64" t="s">
        <v>132</v>
      </c>
      <c r="E26" s="16" t="s">
        <v>134</v>
      </c>
      <c r="F26" s="84"/>
      <c r="G26" s="90">
        <f t="shared" si="0"/>
        <v>0</v>
      </c>
      <c r="H26" s="39">
        <f t="shared" si="0"/>
        <v>0</v>
      </c>
    </row>
    <row r="27" spans="1:8" ht="31.5" customHeight="1">
      <c r="A27" s="63" t="s">
        <v>65</v>
      </c>
      <c r="B27" s="16" t="s">
        <v>6</v>
      </c>
      <c r="C27" s="16" t="s">
        <v>66</v>
      </c>
      <c r="D27" s="65"/>
      <c r="E27" s="52"/>
      <c r="F27" s="85">
        <f>SUM(F28)</f>
        <v>44.6</v>
      </c>
      <c r="G27" s="90">
        <f t="shared" si="0"/>
        <v>46.607</v>
      </c>
      <c r="H27" s="39">
        <f t="shared" si="0"/>
        <v>48.704315</v>
      </c>
    </row>
    <row r="28" spans="1:8" ht="31.5">
      <c r="A28" s="15" t="s">
        <v>36</v>
      </c>
      <c r="B28" s="51" t="s">
        <v>6</v>
      </c>
      <c r="C28" s="51" t="s">
        <v>66</v>
      </c>
      <c r="D28" s="16" t="s">
        <v>62</v>
      </c>
      <c r="E28" s="16"/>
      <c r="F28" s="84">
        <f>SUM(F29)</f>
        <v>44.6</v>
      </c>
      <c r="G28" s="90">
        <f t="shared" si="0"/>
        <v>46.607</v>
      </c>
      <c r="H28" s="39">
        <f t="shared" si="0"/>
        <v>48.704315</v>
      </c>
    </row>
    <row r="29" spans="1:8" ht="47.25">
      <c r="A29" s="15" t="s">
        <v>63</v>
      </c>
      <c r="B29" s="19" t="s">
        <v>6</v>
      </c>
      <c r="C29" s="19" t="s">
        <v>66</v>
      </c>
      <c r="D29" s="16" t="s">
        <v>64</v>
      </c>
      <c r="E29" s="16"/>
      <c r="F29" s="84">
        <f>SUM(F30)</f>
        <v>44.6</v>
      </c>
      <c r="G29" s="90">
        <f t="shared" si="0"/>
        <v>46.607</v>
      </c>
      <c r="H29" s="39">
        <f t="shared" si="0"/>
        <v>48.704315</v>
      </c>
    </row>
    <row r="30" spans="1:8" ht="20.25" customHeight="1">
      <c r="A30" s="15" t="s">
        <v>8</v>
      </c>
      <c r="B30" s="19" t="s">
        <v>6</v>
      </c>
      <c r="C30" s="19" t="s">
        <v>66</v>
      </c>
      <c r="D30" s="16" t="s">
        <v>64</v>
      </c>
      <c r="E30" s="16" t="s">
        <v>27</v>
      </c>
      <c r="F30" s="84">
        <v>44.6</v>
      </c>
      <c r="G30" s="90">
        <f t="shared" si="0"/>
        <v>46.607</v>
      </c>
      <c r="H30" s="39">
        <f t="shared" si="0"/>
        <v>48.704315</v>
      </c>
    </row>
    <row r="31" spans="1:8" ht="20.25" customHeight="1">
      <c r="A31" s="56" t="s">
        <v>146</v>
      </c>
      <c r="B31" s="58" t="s">
        <v>6</v>
      </c>
      <c r="C31" s="58" t="s">
        <v>148</v>
      </c>
      <c r="D31" s="58"/>
      <c r="E31" s="58"/>
      <c r="F31" s="84">
        <f>F32</f>
        <v>488.5</v>
      </c>
      <c r="G31" s="84">
        <f>G32</f>
        <v>510.4825</v>
      </c>
      <c r="H31" s="91">
        <f>H32</f>
        <v>533.4542125</v>
      </c>
    </row>
    <row r="32" spans="1:8" ht="31.5" customHeight="1">
      <c r="A32" s="57" t="s">
        <v>36</v>
      </c>
      <c r="B32" s="58" t="s">
        <v>6</v>
      </c>
      <c r="C32" s="58" t="s">
        <v>148</v>
      </c>
      <c r="D32" s="58" t="s">
        <v>62</v>
      </c>
      <c r="E32" s="58"/>
      <c r="F32" s="84">
        <f>F33</f>
        <v>488.5</v>
      </c>
      <c r="G32" s="90">
        <f t="shared" si="0"/>
        <v>510.4825</v>
      </c>
      <c r="H32" s="39">
        <f t="shared" si="0"/>
        <v>533.4542125</v>
      </c>
    </row>
    <row r="33" spans="1:8" ht="31.5" customHeight="1">
      <c r="A33" s="56" t="s">
        <v>147</v>
      </c>
      <c r="B33" s="58" t="s">
        <v>6</v>
      </c>
      <c r="C33" s="58" t="s">
        <v>148</v>
      </c>
      <c r="D33" s="58" t="s">
        <v>149</v>
      </c>
      <c r="E33" s="58"/>
      <c r="F33" s="84">
        <f>F34</f>
        <v>488.5</v>
      </c>
      <c r="G33" s="90">
        <f t="shared" si="0"/>
        <v>510.4825</v>
      </c>
      <c r="H33" s="39">
        <f t="shared" si="0"/>
        <v>533.4542125</v>
      </c>
    </row>
    <row r="34" spans="1:8" ht="31.5" customHeight="1">
      <c r="A34" s="56" t="s">
        <v>12</v>
      </c>
      <c r="B34" s="58" t="s">
        <v>6</v>
      </c>
      <c r="C34" s="58" t="s">
        <v>148</v>
      </c>
      <c r="D34" s="58" t="s">
        <v>149</v>
      </c>
      <c r="E34" s="58" t="s">
        <v>40</v>
      </c>
      <c r="F34" s="84">
        <v>488.5</v>
      </c>
      <c r="G34" s="90">
        <f t="shared" si="0"/>
        <v>510.4825</v>
      </c>
      <c r="H34" s="39">
        <f t="shared" si="0"/>
        <v>533.4542125</v>
      </c>
    </row>
    <row r="35" spans="1:8" ht="19.5" customHeight="1">
      <c r="A35" s="20" t="s">
        <v>11</v>
      </c>
      <c r="B35" s="16" t="s">
        <v>6</v>
      </c>
      <c r="C35" s="16" t="s">
        <v>39</v>
      </c>
      <c r="D35" s="16"/>
      <c r="E35" s="16"/>
      <c r="F35" s="84">
        <f>SUM(F36)</f>
        <v>3751.37</v>
      </c>
      <c r="G35" s="84">
        <f>SUM(G36)</f>
        <v>3919.9714999999997</v>
      </c>
      <c r="H35" s="91">
        <f>SUM(H36)</f>
        <v>4096.160067499999</v>
      </c>
    </row>
    <row r="36" spans="1:8" ht="34.5" customHeight="1">
      <c r="A36" s="15" t="s">
        <v>36</v>
      </c>
      <c r="B36" s="16" t="s">
        <v>6</v>
      </c>
      <c r="C36" s="16" t="s">
        <v>39</v>
      </c>
      <c r="D36" s="16" t="s">
        <v>62</v>
      </c>
      <c r="E36" s="16"/>
      <c r="F36" s="84">
        <f>F39+F41+F44+F37</f>
        <v>3751.37</v>
      </c>
      <c r="G36" s="84">
        <f>G39+G41+G44+G37</f>
        <v>3919.9714999999997</v>
      </c>
      <c r="H36" s="91">
        <f>H39+H41+H44+H37</f>
        <v>4096.160067499999</v>
      </c>
    </row>
    <row r="37" spans="1:8" ht="31.5">
      <c r="A37" s="15" t="s">
        <v>131</v>
      </c>
      <c r="B37" s="16" t="s">
        <v>6</v>
      </c>
      <c r="C37" s="16" t="s">
        <v>39</v>
      </c>
      <c r="D37" s="16" t="s">
        <v>135</v>
      </c>
      <c r="E37" s="16"/>
      <c r="F37" s="84">
        <f>F38</f>
        <v>3746.7</v>
      </c>
      <c r="G37" s="84">
        <f>G38</f>
        <v>3915.3014999999996</v>
      </c>
      <c r="H37" s="91">
        <f>H38</f>
        <v>4091.4900674999994</v>
      </c>
    </row>
    <row r="38" spans="1:8" ht="63">
      <c r="A38" s="50" t="s">
        <v>133</v>
      </c>
      <c r="B38" s="16" t="s">
        <v>6</v>
      </c>
      <c r="C38" s="16" t="s">
        <v>39</v>
      </c>
      <c r="D38" s="16" t="s">
        <v>135</v>
      </c>
      <c r="E38" s="16" t="s">
        <v>134</v>
      </c>
      <c r="F38" s="84">
        <v>3746.7</v>
      </c>
      <c r="G38" s="90">
        <f t="shared" si="0"/>
        <v>3915.3014999999996</v>
      </c>
      <c r="H38" s="39">
        <f t="shared" si="0"/>
        <v>4091.4900674999994</v>
      </c>
    </row>
    <row r="39" spans="1:8" ht="35.25" customHeight="1" hidden="1">
      <c r="A39" s="22" t="s">
        <v>136</v>
      </c>
      <c r="B39" s="16" t="s">
        <v>6</v>
      </c>
      <c r="C39" s="16" t="s">
        <v>39</v>
      </c>
      <c r="D39" s="16" t="s">
        <v>137</v>
      </c>
      <c r="E39" s="16"/>
      <c r="F39" s="84">
        <f>F40</f>
        <v>0</v>
      </c>
      <c r="G39" s="90">
        <f t="shared" si="0"/>
        <v>0</v>
      </c>
      <c r="H39" s="39">
        <f t="shared" si="0"/>
        <v>0</v>
      </c>
    </row>
    <row r="40" spans="1:8" ht="50.25" customHeight="1" hidden="1">
      <c r="A40" s="22" t="s">
        <v>138</v>
      </c>
      <c r="B40" s="16" t="s">
        <v>6</v>
      </c>
      <c r="C40" s="16" t="s">
        <v>39</v>
      </c>
      <c r="D40" s="16" t="s">
        <v>137</v>
      </c>
      <c r="E40" s="16" t="s">
        <v>139</v>
      </c>
      <c r="F40" s="84"/>
      <c r="G40" s="90">
        <f t="shared" si="0"/>
        <v>0</v>
      </c>
      <c r="H40" s="39">
        <f t="shared" si="0"/>
        <v>0</v>
      </c>
    </row>
    <row r="41" spans="1:8" ht="111" customHeight="1">
      <c r="A41" s="22" t="s">
        <v>68</v>
      </c>
      <c r="B41" s="23" t="s">
        <v>6</v>
      </c>
      <c r="C41" s="23" t="s">
        <v>39</v>
      </c>
      <c r="D41" s="23" t="s">
        <v>69</v>
      </c>
      <c r="E41" s="23"/>
      <c r="F41" s="86">
        <f>SUM(F42:F43)</f>
        <v>0.5700000000000001</v>
      </c>
      <c r="G41" s="86">
        <f>SUM(G42:G43)</f>
        <v>0.5700000000000001</v>
      </c>
      <c r="H41" s="91">
        <f>SUM(H42:H43)</f>
        <v>0.5700000000000001</v>
      </c>
    </row>
    <row r="42" spans="1:8" ht="31.5">
      <c r="A42" s="15" t="s">
        <v>70</v>
      </c>
      <c r="B42" s="16" t="s">
        <v>6</v>
      </c>
      <c r="C42" s="16" t="s">
        <v>39</v>
      </c>
      <c r="D42" s="16" t="s">
        <v>69</v>
      </c>
      <c r="E42" s="16" t="s">
        <v>71</v>
      </c>
      <c r="F42" s="84">
        <v>0.44</v>
      </c>
      <c r="G42" s="90">
        <v>0.44</v>
      </c>
      <c r="H42" s="39">
        <v>0.44</v>
      </c>
    </row>
    <row r="43" spans="1:8" ht="31.5" customHeight="1">
      <c r="A43" s="15" t="s">
        <v>72</v>
      </c>
      <c r="B43" s="23" t="s">
        <v>6</v>
      </c>
      <c r="C43" s="23" t="s">
        <v>39</v>
      </c>
      <c r="D43" s="23" t="s">
        <v>69</v>
      </c>
      <c r="E43" s="23" t="s">
        <v>73</v>
      </c>
      <c r="F43" s="86">
        <v>0.13</v>
      </c>
      <c r="G43" s="90">
        <v>0.13</v>
      </c>
      <c r="H43" s="39">
        <v>0.13</v>
      </c>
    </row>
    <row r="44" spans="1:8" ht="50.25" customHeight="1">
      <c r="A44" s="5" t="s">
        <v>42</v>
      </c>
      <c r="B44" s="4" t="s">
        <v>6</v>
      </c>
      <c r="C44" s="4" t="s">
        <v>39</v>
      </c>
      <c r="D44" s="4" t="s">
        <v>74</v>
      </c>
      <c r="E44" s="4"/>
      <c r="F44" s="87">
        <f>SUM(F45)</f>
        <v>4.1</v>
      </c>
      <c r="G44" s="87">
        <f>SUM(G45)</f>
        <v>4.1</v>
      </c>
      <c r="H44" s="89">
        <f>SUM(H45)</f>
        <v>4.1</v>
      </c>
    </row>
    <row r="45" spans="1:8" ht="36" customHeight="1">
      <c r="A45" s="5" t="s">
        <v>12</v>
      </c>
      <c r="B45" s="4" t="s">
        <v>6</v>
      </c>
      <c r="C45" s="4" t="s">
        <v>39</v>
      </c>
      <c r="D45" s="4" t="s">
        <v>74</v>
      </c>
      <c r="E45" s="4" t="s">
        <v>40</v>
      </c>
      <c r="F45" s="87">
        <v>4.1</v>
      </c>
      <c r="G45" s="90">
        <v>4.1</v>
      </c>
      <c r="H45" s="39">
        <v>4.1</v>
      </c>
    </row>
    <row r="46" spans="1:8" ht="21" customHeight="1">
      <c r="A46" s="24" t="s">
        <v>13</v>
      </c>
      <c r="B46" s="8" t="s">
        <v>14</v>
      </c>
      <c r="C46" s="8"/>
      <c r="D46" s="8"/>
      <c r="E46" s="8"/>
      <c r="F46" s="82">
        <f>SUM(F47)</f>
        <v>167.84</v>
      </c>
      <c r="G46" s="82">
        <f>SUM(G47)</f>
        <v>175.3928</v>
      </c>
      <c r="H46" s="92">
        <f>SUM(H47)</f>
        <v>183.285476</v>
      </c>
    </row>
    <row r="47" spans="1:8" ht="19.5" customHeight="1">
      <c r="A47" s="22" t="s">
        <v>15</v>
      </c>
      <c r="B47" s="23" t="s">
        <v>14</v>
      </c>
      <c r="C47" s="23" t="s">
        <v>7</v>
      </c>
      <c r="D47" s="23"/>
      <c r="E47" s="23"/>
      <c r="F47" s="87">
        <f>SUM(F48)</f>
        <v>167.84</v>
      </c>
      <c r="G47" s="90">
        <f t="shared" si="0"/>
        <v>175.3928</v>
      </c>
      <c r="H47" s="39">
        <f t="shared" si="0"/>
        <v>183.285476</v>
      </c>
    </row>
    <row r="48" spans="1:8" ht="31.5">
      <c r="A48" s="15" t="s">
        <v>36</v>
      </c>
      <c r="B48" s="23" t="s">
        <v>14</v>
      </c>
      <c r="C48" s="23" t="s">
        <v>7</v>
      </c>
      <c r="D48" s="16" t="s">
        <v>62</v>
      </c>
      <c r="E48" s="23"/>
      <c r="F48" s="87">
        <f>SUM(F49)</f>
        <v>167.84</v>
      </c>
      <c r="G48" s="90">
        <f t="shared" si="0"/>
        <v>175.3928</v>
      </c>
      <c r="H48" s="39">
        <f t="shared" si="0"/>
        <v>183.285476</v>
      </c>
    </row>
    <row r="49" spans="1:8" ht="20.25" customHeight="1">
      <c r="A49" s="22" t="s">
        <v>75</v>
      </c>
      <c r="B49" s="23" t="s">
        <v>14</v>
      </c>
      <c r="C49" s="23" t="s">
        <v>7</v>
      </c>
      <c r="D49" s="23" t="s">
        <v>76</v>
      </c>
      <c r="E49" s="23"/>
      <c r="F49" s="89">
        <f>SUM(F50:F51)</f>
        <v>167.84</v>
      </c>
      <c r="G49" s="87">
        <f>SUM(G50:G51)</f>
        <v>169.64</v>
      </c>
      <c r="H49" s="89">
        <f>SUM(H50:H51)</f>
        <v>175.76000000000002</v>
      </c>
    </row>
    <row r="50" spans="1:8" ht="31.5">
      <c r="A50" s="15" t="s">
        <v>70</v>
      </c>
      <c r="B50" s="23" t="s">
        <v>14</v>
      </c>
      <c r="C50" s="23" t="s">
        <v>7</v>
      </c>
      <c r="D50" s="23" t="s">
        <v>76</v>
      </c>
      <c r="E50" s="23" t="s">
        <v>71</v>
      </c>
      <c r="F50" s="86">
        <v>128.91</v>
      </c>
      <c r="G50" s="90">
        <v>130.29</v>
      </c>
      <c r="H50" s="39">
        <v>134.99</v>
      </c>
    </row>
    <row r="51" spans="1:8" ht="63">
      <c r="A51" s="15" t="s">
        <v>72</v>
      </c>
      <c r="B51" s="23" t="s">
        <v>14</v>
      </c>
      <c r="C51" s="23" t="s">
        <v>7</v>
      </c>
      <c r="D51" s="23" t="s">
        <v>76</v>
      </c>
      <c r="E51" s="23" t="s">
        <v>73</v>
      </c>
      <c r="F51" s="86">
        <v>38.93</v>
      </c>
      <c r="G51" s="90">
        <v>39.35</v>
      </c>
      <c r="H51" s="39">
        <v>40.77</v>
      </c>
    </row>
    <row r="52" spans="1:8" ht="35.25" customHeight="1">
      <c r="A52" s="24" t="s">
        <v>77</v>
      </c>
      <c r="B52" s="31" t="s">
        <v>7</v>
      </c>
      <c r="C52" s="16"/>
      <c r="D52" s="25"/>
      <c r="E52" s="25"/>
      <c r="F52" s="88">
        <f>F53</f>
        <v>20</v>
      </c>
      <c r="G52" s="88">
        <f>G53</f>
        <v>20.9</v>
      </c>
      <c r="H52" s="93">
        <f>H53</f>
        <v>21.8405</v>
      </c>
    </row>
    <row r="53" spans="1:8" ht="20.25" customHeight="1">
      <c r="A53" s="22" t="s">
        <v>78</v>
      </c>
      <c r="B53" s="16" t="s">
        <v>7</v>
      </c>
      <c r="C53" s="16" t="s">
        <v>52</v>
      </c>
      <c r="D53" s="16"/>
      <c r="E53" s="25"/>
      <c r="F53" s="86">
        <f>F54</f>
        <v>20</v>
      </c>
      <c r="G53" s="90">
        <f t="shared" si="0"/>
        <v>20.9</v>
      </c>
      <c r="H53" s="39">
        <f t="shared" si="0"/>
        <v>21.8405</v>
      </c>
    </row>
    <row r="54" spans="1:8" ht="31.5">
      <c r="A54" s="15" t="s">
        <v>36</v>
      </c>
      <c r="B54" s="16" t="s">
        <v>7</v>
      </c>
      <c r="C54" s="16" t="s">
        <v>52</v>
      </c>
      <c r="D54" s="16" t="s">
        <v>62</v>
      </c>
      <c r="E54" s="25"/>
      <c r="F54" s="86">
        <f>F55</f>
        <v>20</v>
      </c>
      <c r="G54" s="90">
        <f t="shared" si="0"/>
        <v>20.9</v>
      </c>
      <c r="H54" s="39">
        <f t="shared" si="0"/>
        <v>21.8405</v>
      </c>
    </row>
    <row r="55" spans="1:8" ht="31.5">
      <c r="A55" s="22" t="s">
        <v>79</v>
      </c>
      <c r="B55" s="16" t="s">
        <v>7</v>
      </c>
      <c r="C55" s="16" t="s">
        <v>52</v>
      </c>
      <c r="D55" s="25" t="s">
        <v>80</v>
      </c>
      <c r="E55" s="25"/>
      <c r="F55" s="86">
        <f>F56</f>
        <v>20</v>
      </c>
      <c r="G55" s="90">
        <f t="shared" si="0"/>
        <v>20.9</v>
      </c>
      <c r="H55" s="39">
        <f t="shared" si="0"/>
        <v>21.8405</v>
      </c>
    </row>
    <row r="56" spans="1:8" ht="66.75" customHeight="1">
      <c r="A56" s="50" t="s">
        <v>133</v>
      </c>
      <c r="B56" s="16" t="s">
        <v>7</v>
      </c>
      <c r="C56" s="16" t="s">
        <v>52</v>
      </c>
      <c r="D56" s="25" t="s">
        <v>80</v>
      </c>
      <c r="E56" s="25">
        <v>611</v>
      </c>
      <c r="F56" s="86">
        <v>20</v>
      </c>
      <c r="G56" s="90">
        <f t="shared" si="0"/>
        <v>20.9</v>
      </c>
      <c r="H56" s="39">
        <f t="shared" si="0"/>
        <v>21.8405</v>
      </c>
    </row>
    <row r="57" spans="1:8" ht="15.75">
      <c r="A57" s="9" t="s">
        <v>43</v>
      </c>
      <c r="B57" s="10" t="s">
        <v>10</v>
      </c>
      <c r="C57" s="11"/>
      <c r="D57" s="11"/>
      <c r="E57" s="11"/>
      <c r="F57" s="82">
        <f>F58</f>
        <v>3425.5</v>
      </c>
      <c r="G57" s="82">
        <f>G58</f>
        <v>3579.6475</v>
      </c>
      <c r="H57" s="92">
        <f>H58</f>
        <v>3740.7316375</v>
      </c>
    </row>
    <row r="58" spans="1:8" ht="19.5" customHeight="1">
      <c r="A58" s="22" t="s">
        <v>44</v>
      </c>
      <c r="B58" s="16" t="s">
        <v>10</v>
      </c>
      <c r="C58" s="16" t="s">
        <v>16</v>
      </c>
      <c r="D58" s="25"/>
      <c r="E58" s="25"/>
      <c r="F58" s="87">
        <f>F65</f>
        <v>3425.5</v>
      </c>
      <c r="G58" s="90">
        <f t="shared" si="0"/>
        <v>3579.6475</v>
      </c>
      <c r="H58" s="39">
        <f t="shared" si="0"/>
        <v>3740.7316375</v>
      </c>
    </row>
    <row r="59" spans="1:8" ht="19.5" customHeight="1" hidden="1">
      <c r="A59" s="22" t="s">
        <v>106</v>
      </c>
      <c r="B59" s="16" t="s">
        <v>10</v>
      </c>
      <c r="C59" s="16" t="s">
        <v>16</v>
      </c>
      <c r="D59" s="25" t="s">
        <v>104</v>
      </c>
      <c r="E59" s="25"/>
      <c r="F59" s="87">
        <f>F60</f>
        <v>0</v>
      </c>
      <c r="G59" s="90">
        <f t="shared" si="0"/>
        <v>0</v>
      </c>
      <c r="H59" s="39">
        <f t="shared" si="0"/>
        <v>0</v>
      </c>
    </row>
    <row r="60" spans="1:8" ht="100.5" customHeight="1" hidden="1">
      <c r="A60" s="22" t="s">
        <v>107</v>
      </c>
      <c r="B60" s="16" t="s">
        <v>10</v>
      </c>
      <c r="C60" s="16" t="s">
        <v>16</v>
      </c>
      <c r="D60" s="25" t="s">
        <v>105</v>
      </c>
      <c r="E60" s="25"/>
      <c r="F60" s="87">
        <f>F61</f>
        <v>0</v>
      </c>
      <c r="G60" s="90">
        <f t="shared" si="0"/>
        <v>0</v>
      </c>
      <c r="H60" s="39">
        <f t="shared" si="0"/>
        <v>0</v>
      </c>
    </row>
    <row r="61" spans="1:8" ht="36" customHeight="1" hidden="1">
      <c r="A61" s="22" t="s">
        <v>12</v>
      </c>
      <c r="B61" s="16" t="s">
        <v>10</v>
      </c>
      <c r="C61" s="16" t="s">
        <v>16</v>
      </c>
      <c r="D61" s="25" t="s">
        <v>105</v>
      </c>
      <c r="E61" s="25">
        <v>244</v>
      </c>
      <c r="F61" s="87"/>
      <c r="G61" s="90">
        <f t="shared" si="0"/>
        <v>0</v>
      </c>
      <c r="H61" s="39">
        <f t="shared" si="0"/>
        <v>0</v>
      </c>
    </row>
    <row r="62" spans="1:8" ht="27" customHeight="1" hidden="1">
      <c r="A62" s="22" t="s">
        <v>118</v>
      </c>
      <c r="B62" s="16" t="s">
        <v>10</v>
      </c>
      <c r="C62" s="16" t="s">
        <v>16</v>
      </c>
      <c r="D62" s="25" t="s">
        <v>116</v>
      </c>
      <c r="E62" s="25"/>
      <c r="F62" s="87">
        <f>F63</f>
        <v>0</v>
      </c>
      <c r="G62" s="90">
        <f t="shared" si="0"/>
        <v>0</v>
      </c>
      <c r="H62" s="39">
        <f t="shared" si="0"/>
        <v>0</v>
      </c>
    </row>
    <row r="63" spans="1:9" ht="36" customHeight="1" hidden="1">
      <c r="A63" s="34" t="s">
        <v>119</v>
      </c>
      <c r="B63" s="16" t="s">
        <v>10</v>
      </c>
      <c r="C63" s="16" t="s">
        <v>16</v>
      </c>
      <c r="D63" s="25" t="s">
        <v>117</v>
      </c>
      <c r="E63" s="25"/>
      <c r="F63" s="87">
        <f>F64</f>
        <v>0</v>
      </c>
      <c r="G63" s="90">
        <f t="shared" si="0"/>
        <v>0</v>
      </c>
      <c r="H63" s="39">
        <f t="shared" si="0"/>
        <v>0</v>
      </c>
      <c r="I63" s="33"/>
    </row>
    <row r="64" spans="1:8" ht="36" customHeight="1" hidden="1">
      <c r="A64" s="22" t="s">
        <v>12</v>
      </c>
      <c r="B64" s="16" t="s">
        <v>10</v>
      </c>
      <c r="C64" s="16" t="s">
        <v>16</v>
      </c>
      <c r="D64" s="25" t="s">
        <v>117</v>
      </c>
      <c r="E64" s="25">
        <v>244</v>
      </c>
      <c r="F64" s="87"/>
      <c r="G64" s="90">
        <f t="shared" si="0"/>
        <v>0</v>
      </c>
      <c r="H64" s="39">
        <f t="shared" si="0"/>
        <v>0</v>
      </c>
    </row>
    <row r="65" spans="1:8" ht="31.5">
      <c r="A65" s="22" t="s">
        <v>81</v>
      </c>
      <c r="B65" s="16" t="s">
        <v>10</v>
      </c>
      <c r="C65" s="16" t="s">
        <v>16</v>
      </c>
      <c r="D65" s="25" t="s">
        <v>82</v>
      </c>
      <c r="E65" s="25"/>
      <c r="F65" s="87">
        <f>SUM(F66+F69+F72+F75)</f>
        <v>3425.5</v>
      </c>
      <c r="G65" s="87">
        <f>SUM(G66+G69+G72+G75)</f>
        <v>3579.6475</v>
      </c>
      <c r="H65" s="89">
        <f>SUM(H66+H69+H72+H75)</f>
        <v>3740.7316375</v>
      </c>
    </row>
    <row r="66" spans="1:8" ht="31.5">
      <c r="A66" s="6" t="s">
        <v>60</v>
      </c>
      <c r="B66" s="16" t="s">
        <v>10</v>
      </c>
      <c r="C66" s="16" t="s">
        <v>16</v>
      </c>
      <c r="D66" s="25" t="s">
        <v>83</v>
      </c>
      <c r="E66" s="25"/>
      <c r="F66" s="87">
        <f>SUM(F67:F68)</f>
        <v>2367.5</v>
      </c>
      <c r="G66" s="87">
        <f>SUM(G67:G68)</f>
        <v>2474.0375</v>
      </c>
      <c r="H66" s="89">
        <f>SUM(H67:H68)</f>
        <v>2585.3691875</v>
      </c>
    </row>
    <row r="67" spans="1:8" ht="31.5" customHeight="1">
      <c r="A67" s="22" t="s">
        <v>12</v>
      </c>
      <c r="B67" s="16" t="s">
        <v>10</v>
      </c>
      <c r="C67" s="16" t="s">
        <v>16</v>
      </c>
      <c r="D67" s="25" t="s">
        <v>83</v>
      </c>
      <c r="E67" s="25">
        <v>244</v>
      </c>
      <c r="F67" s="87">
        <v>1802.5</v>
      </c>
      <c r="G67" s="90">
        <f t="shared" si="0"/>
        <v>1883.6125</v>
      </c>
      <c r="H67" s="39">
        <f t="shared" si="0"/>
        <v>1968.3750625</v>
      </c>
    </row>
    <row r="68" spans="1:8" ht="67.5" customHeight="1">
      <c r="A68" s="50" t="s">
        <v>133</v>
      </c>
      <c r="B68" s="16" t="s">
        <v>10</v>
      </c>
      <c r="C68" s="16" t="s">
        <v>16</v>
      </c>
      <c r="D68" s="25" t="s">
        <v>83</v>
      </c>
      <c r="E68" s="25">
        <v>611</v>
      </c>
      <c r="F68" s="87">
        <v>565</v>
      </c>
      <c r="G68" s="90">
        <f t="shared" si="0"/>
        <v>590.425</v>
      </c>
      <c r="H68" s="39">
        <f t="shared" si="0"/>
        <v>616.9941249999999</v>
      </c>
    </row>
    <row r="69" spans="1:8" ht="31.5" customHeight="1">
      <c r="A69" s="6" t="s">
        <v>84</v>
      </c>
      <c r="B69" s="11" t="s">
        <v>10</v>
      </c>
      <c r="C69" s="11" t="s">
        <v>16</v>
      </c>
      <c r="D69" s="25" t="s">
        <v>130</v>
      </c>
      <c r="E69" s="11"/>
      <c r="F69" s="87">
        <f>F70+F71</f>
        <v>1058</v>
      </c>
      <c r="G69" s="87">
        <f>G70+G71</f>
        <v>1105.61</v>
      </c>
      <c r="H69" s="89">
        <f>H70+H71</f>
        <v>1155.3624499999999</v>
      </c>
    </row>
    <row r="70" spans="1:8" ht="31.5" customHeight="1" hidden="1">
      <c r="A70" s="6" t="s">
        <v>85</v>
      </c>
      <c r="B70" s="11" t="s">
        <v>10</v>
      </c>
      <c r="C70" s="11" t="s">
        <v>16</v>
      </c>
      <c r="D70" s="25" t="s">
        <v>130</v>
      </c>
      <c r="E70" s="11">
        <v>244</v>
      </c>
      <c r="F70" s="87"/>
      <c r="G70" s="90">
        <f t="shared" si="0"/>
        <v>0</v>
      </c>
      <c r="H70" s="39">
        <f t="shared" si="0"/>
        <v>0</v>
      </c>
    </row>
    <row r="71" spans="1:8" ht="72.75" customHeight="1">
      <c r="A71" s="50" t="s">
        <v>133</v>
      </c>
      <c r="B71" s="11" t="s">
        <v>10</v>
      </c>
      <c r="C71" s="11" t="s">
        <v>16</v>
      </c>
      <c r="D71" s="25" t="s">
        <v>130</v>
      </c>
      <c r="E71" s="11" t="s">
        <v>134</v>
      </c>
      <c r="F71" s="87">
        <v>1058</v>
      </c>
      <c r="G71" s="90">
        <f t="shared" si="0"/>
        <v>1105.61</v>
      </c>
      <c r="H71" s="39">
        <f t="shared" si="0"/>
        <v>1155.3624499999999</v>
      </c>
    </row>
    <row r="72" spans="1:8" ht="15.75" customHeight="1" hidden="1">
      <c r="A72" s="53" t="s">
        <v>140</v>
      </c>
      <c r="B72" s="11" t="s">
        <v>10</v>
      </c>
      <c r="C72" s="11" t="s">
        <v>16</v>
      </c>
      <c r="D72" s="25" t="s">
        <v>141</v>
      </c>
      <c r="E72" s="11"/>
      <c r="F72" s="87">
        <f>F73+F74</f>
        <v>0</v>
      </c>
      <c r="G72" s="90">
        <f t="shared" si="0"/>
        <v>0</v>
      </c>
      <c r="H72" s="39">
        <f t="shared" si="0"/>
        <v>0</v>
      </c>
    </row>
    <row r="73" spans="1:8" ht="18" customHeight="1" hidden="1">
      <c r="A73" s="6" t="s">
        <v>85</v>
      </c>
      <c r="B73" s="11" t="s">
        <v>10</v>
      </c>
      <c r="C73" s="11" t="s">
        <v>16</v>
      </c>
      <c r="D73" s="25" t="s">
        <v>141</v>
      </c>
      <c r="E73" s="11" t="s">
        <v>40</v>
      </c>
      <c r="F73" s="87"/>
      <c r="G73" s="90">
        <f t="shared" si="0"/>
        <v>0</v>
      </c>
      <c r="H73" s="39">
        <f t="shared" si="0"/>
        <v>0</v>
      </c>
    </row>
    <row r="74" spans="1:8" ht="63" hidden="1">
      <c r="A74" s="50" t="s">
        <v>133</v>
      </c>
      <c r="B74" s="11" t="s">
        <v>10</v>
      </c>
      <c r="C74" s="11" t="s">
        <v>16</v>
      </c>
      <c r="D74" s="25" t="s">
        <v>141</v>
      </c>
      <c r="E74" s="11" t="s">
        <v>134</v>
      </c>
      <c r="F74" s="87"/>
      <c r="G74" s="90">
        <f t="shared" si="0"/>
        <v>0</v>
      </c>
      <c r="H74" s="39">
        <f t="shared" si="0"/>
        <v>0</v>
      </c>
    </row>
    <row r="75" spans="1:8" ht="299.25" hidden="1">
      <c r="A75" s="54" t="s">
        <v>142</v>
      </c>
      <c r="B75" s="11" t="s">
        <v>10</v>
      </c>
      <c r="C75" s="11" t="s">
        <v>16</v>
      </c>
      <c r="D75" s="11" t="s">
        <v>143</v>
      </c>
      <c r="E75" s="11"/>
      <c r="F75" s="87">
        <f>F76</f>
        <v>0</v>
      </c>
      <c r="G75" s="90">
        <f t="shared" si="0"/>
        <v>0</v>
      </c>
      <c r="H75" s="39">
        <f t="shared" si="0"/>
        <v>0</v>
      </c>
    </row>
    <row r="76" spans="1:8" ht="16.5" customHeight="1" hidden="1">
      <c r="A76" s="6" t="s">
        <v>85</v>
      </c>
      <c r="B76" s="11" t="s">
        <v>10</v>
      </c>
      <c r="C76" s="11" t="s">
        <v>16</v>
      </c>
      <c r="D76" s="11" t="s">
        <v>143</v>
      </c>
      <c r="E76" s="11" t="s">
        <v>40</v>
      </c>
      <c r="F76" s="87"/>
      <c r="G76" s="90">
        <f t="shared" si="0"/>
        <v>0</v>
      </c>
      <c r="H76" s="39">
        <f t="shared" si="0"/>
        <v>0</v>
      </c>
    </row>
    <row r="77" spans="1:8" ht="19.5" customHeight="1">
      <c r="A77" s="9" t="s">
        <v>18</v>
      </c>
      <c r="B77" s="10" t="s">
        <v>19</v>
      </c>
      <c r="C77" s="10"/>
      <c r="D77" s="10"/>
      <c r="E77" s="10"/>
      <c r="F77" s="82">
        <f>F78+F85+F101</f>
        <v>8618.11</v>
      </c>
      <c r="G77" s="82">
        <f>G78+G85+G101</f>
        <v>9005.92495</v>
      </c>
      <c r="H77" s="92">
        <f>H78+H85+H101</f>
        <v>9411.19157275</v>
      </c>
    </row>
    <row r="78" spans="1:8" ht="15.75">
      <c r="A78" s="6" t="s">
        <v>47</v>
      </c>
      <c r="B78" s="11" t="s">
        <v>19</v>
      </c>
      <c r="C78" s="11" t="s">
        <v>6</v>
      </c>
      <c r="D78" s="11"/>
      <c r="E78" s="11"/>
      <c r="F78" s="87">
        <f>F79+F83</f>
        <v>251.6</v>
      </c>
      <c r="G78" s="87">
        <f>G79+G83</f>
        <v>262.92199999999997</v>
      </c>
      <c r="H78" s="89">
        <f>H79+H83</f>
        <v>274.75348999999994</v>
      </c>
    </row>
    <row r="79" spans="1:8" ht="31.5">
      <c r="A79" s="15" t="s">
        <v>36</v>
      </c>
      <c r="B79" s="11" t="s">
        <v>19</v>
      </c>
      <c r="C79" s="11" t="s">
        <v>6</v>
      </c>
      <c r="D79" s="11" t="s">
        <v>62</v>
      </c>
      <c r="E79" s="11"/>
      <c r="F79" s="87">
        <f>F80</f>
        <v>251.6</v>
      </c>
      <c r="G79" s="90">
        <f t="shared" si="0"/>
        <v>262.92199999999997</v>
      </c>
      <c r="H79" s="39">
        <f t="shared" si="0"/>
        <v>274.75348999999994</v>
      </c>
    </row>
    <row r="80" spans="1:8" ht="15.75">
      <c r="A80" s="6" t="s">
        <v>87</v>
      </c>
      <c r="B80" s="11" t="s">
        <v>19</v>
      </c>
      <c r="C80" s="11" t="s">
        <v>6</v>
      </c>
      <c r="D80" s="11" t="s">
        <v>88</v>
      </c>
      <c r="E80" s="11"/>
      <c r="F80" s="87">
        <f>F82</f>
        <v>251.6</v>
      </c>
      <c r="G80" s="90">
        <f t="shared" si="0"/>
        <v>262.92199999999997</v>
      </c>
      <c r="H80" s="39">
        <f t="shared" si="0"/>
        <v>274.75348999999994</v>
      </c>
    </row>
    <row r="81" spans="1:8" ht="15.75" customHeight="1" hidden="1">
      <c r="A81" s="6" t="s">
        <v>17</v>
      </c>
      <c r="B81" s="11" t="s">
        <v>19</v>
      </c>
      <c r="C81" s="11" t="s">
        <v>6</v>
      </c>
      <c r="D81" s="11" t="s">
        <v>88</v>
      </c>
      <c r="E81" s="11" t="s">
        <v>40</v>
      </c>
      <c r="F81" s="87">
        <f>50-50</f>
        <v>0</v>
      </c>
      <c r="G81" s="90">
        <f t="shared" si="0"/>
        <v>0</v>
      </c>
      <c r="H81" s="39">
        <f t="shared" si="0"/>
        <v>0</v>
      </c>
    </row>
    <row r="82" spans="1:8" ht="31.5" customHeight="1">
      <c r="A82" s="50" t="s">
        <v>133</v>
      </c>
      <c r="B82" s="11" t="s">
        <v>19</v>
      </c>
      <c r="C82" s="11" t="s">
        <v>6</v>
      </c>
      <c r="D82" s="11" t="s">
        <v>88</v>
      </c>
      <c r="E82" s="11" t="s">
        <v>134</v>
      </c>
      <c r="F82" s="87">
        <f>50+201.6</f>
        <v>251.6</v>
      </c>
      <c r="G82" s="90">
        <f aca="true" t="shared" si="1" ref="G82:H124">F82*4.5%+F82</f>
        <v>262.92199999999997</v>
      </c>
      <c r="H82" s="39">
        <f t="shared" si="1"/>
        <v>274.75348999999994</v>
      </c>
    </row>
    <row r="83" spans="1:8" ht="66.75" customHeight="1" hidden="1">
      <c r="A83" s="66" t="s">
        <v>150</v>
      </c>
      <c r="B83" s="11" t="s">
        <v>19</v>
      </c>
      <c r="C83" s="11" t="s">
        <v>6</v>
      </c>
      <c r="D83" s="11" t="s">
        <v>90</v>
      </c>
      <c r="E83" s="11"/>
      <c r="F83" s="87">
        <f>F84</f>
        <v>0</v>
      </c>
      <c r="G83" s="90">
        <f t="shared" si="1"/>
        <v>0</v>
      </c>
      <c r="H83" s="39">
        <f t="shared" si="1"/>
        <v>0</v>
      </c>
    </row>
    <row r="84" spans="1:8" ht="63" hidden="1">
      <c r="A84" s="50" t="s">
        <v>133</v>
      </c>
      <c r="B84" s="11" t="s">
        <v>19</v>
      </c>
      <c r="C84" s="11" t="s">
        <v>6</v>
      </c>
      <c r="D84" s="11" t="s">
        <v>90</v>
      </c>
      <c r="E84" s="11" t="s">
        <v>48</v>
      </c>
      <c r="F84" s="87">
        <v>0</v>
      </c>
      <c r="G84" s="90">
        <f t="shared" si="1"/>
        <v>0</v>
      </c>
      <c r="H84" s="39">
        <f t="shared" si="1"/>
        <v>0</v>
      </c>
    </row>
    <row r="85" spans="1:8" ht="15.75">
      <c r="A85" s="6" t="s">
        <v>20</v>
      </c>
      <c r="B85" s="11" t="s">
        <v>19</v>
      </c>
      <c r="C85" s="11" t="s">
        <v>7</v>
      </c>
      <c r="D85" s="11"/>
      <c r="E85" s="11"/>
      <c r="F85" s="87">
        <f>SUM(F89+F86)</f>
        <v>6252</v>
      </c>
      <c r="G85" s="87">
        <f>SUM(G89+G86)</f>
        <v>6533.34</v>
      </c>
      <c r="H85" s="89">
        <f>SUM(H89+H86)</f>
        <v>6827.3403</v>
      </c>
    </row>
    <row r="86" spans="1:8" ht="31.5" customHeight="1" hidden="1">
      <c r="A86" s="22" t="s">
        <v>106</v>
      </c>
      <c r="B86" s="11" t="s">
        <v>19</v>
      </c>
      <c r="C86" s="11" t="s">
        <v>7</v>
      </c>
      <c r="D86" s="11" t="s">
        <v>104</v>
      </c>
      <c r="E86" s="11"/>
      <c r="F86" s="87">
        <f>F87</f>
        <v>0</v>
      </c>
      <c r="G86" s="90">
        <f t="shared" si="1"/>
        <v>0</v>
      </c>
      <c r="H86" s="39">
        <f t="shared" si="1"/>
        <v>0</v>
      </c>
    </row>
    <row r="87" spans="1:8" ht="18.75" customHeight="1" hidden="1">
      <c r="A87" s="6" t="s">
        <v>122</v>
      </c>
      <c r="B87" s="11" t="s">
        <v>19</v>
      </c>
      <c r="C87" s="11" t="s">
        <v>123</v>
      </c>
      <c r="D87" s="11" t="s">
        <v>124</v>
      </c>
      <c r="E87" s="11"/>
      <c r="F87" s="87">
        <f>F88</f>
        <v>0</v>
      </c>
      <c r="G87" s="90">
        <f t="shared" si="1"/>
        <v>0</v>
      </c>
      <c r="H87" s="39">
        <f t="shared" si="1"/>
        <v>0</v>
      </c>
    </row>
    <row r="88" spans="1:8" ht="31.5" customHeight="1" hidden="1">
      <c r="A88" s="22" t="s">
        <v>12</v>
      </c>
      <c r="B88" s="11" t="s">
        <v>19</v>
      </c>
      <c r="C88" s="11" t="s">
        <v>123</v>
      </c>
      <c r="D88" s="11" t="s">
        <v>124</v>
      </c>
      <c r="E88" s="11" t="s">
        <v>40</v>
      </c>
      <c r="F88" s="87"/>
      <c r="G88" s="90">
        <f t="shared" si="1"/>
        <v>0</v>
      </c>
      <c r="H88" s="39">
        <f t="shared" si="1"/>
        <v>0</v>
      </c>
    </row>
    <row r="89" spans="1:8" ht="19.5" customHeight="1">
      <c r="A89" s="22" t="s">
        <v>91</v>
      </c>
      <c r="B89" s="16" t="s">
        <v>19</v>
      </c>
      <c r="C89" s="16" t="s">
        <v>7</v>
      </c>
      <c r="D89" s="25" t="s">
        <v>92</v>
      </c>
      <c r="E89" s="11"/>
      <c r="F89" s="87">
        <f>F90+F93+F95+F98</f>
        <v>6252</v>
      </c>
      <c r="G89" s="90">
        <f t="shared" si="1"/>
        <v>6533.34</v>
      </c>
      <c r="H89" s="39">
        <f t="shared" si="1"/>
        <v>6827.3403</v>
      </c>
    </row>
    <row r="90" spans="1:8" ht="20.25" customHeight="1">
      <c r="A90" s="22" t="s">
        <v>21</v>
      </c>
      <c r="B90" s="16" t="s">
        <v>19</v>
      </c>
      <c r="C90" s="16" t="s">
        <v>7</v>
      </c>
      <c r="D90" s="25" t="s">
        <v>93</v>
      </c>
      <c r="E90" s="11"/>
      <c r="F90" s="87">
        <f>SUM(F91:F92)</f>
        <v>2250</v>
      </c>
      <c r="G90" s="90">
        <f t="shared" si="1"/>
        <v>2351.25</v>
      </c>
      <c r="H90" s="39">
        <f t="shared" si="1"/>
        <v>2457.05625</v>
      </c>
    </row>
    <row r="91" spans="1:8" ht="31.5" customHeight="1">
      <c r="A91" s="22" t="s">
        <v>12</v>
      </c>
      <c r="B91" s="16" t="s">
        <v>19</v>
      </c>
      <c r="C91" s="16" t="s">
        <v>7</v>
      </c>
      <c r="D91" s="25" t="s">
        <v>93</v>
      </c>
      <c r="E91" s="11">
        <v>244</v>
      </c>
      <c r="F91" s="87">
        <v>1650</v>
      </c>
      <c r="G91" s="90">
        <f t="shared" si="1"/>
        <v>1724.25</v>
      </c>
      <c r="H91" s="39">
        <f t="shared" si="1"/>
        <v>1801.84125</v>
      </c>
    </row>
    <row r="92" spans="1:8" ht="72.75" customHeight="1">
      <c r="A92" s="50" t="s">
        <v>133</v>
      </c>
      <c r="B92" s="16" t="s">
        <v>19</v>
      </c>
      <c r="C92" s="16" t="s">
        <v>7</v>
      </c>
      <c r="D92" s="25" t="s">
        <v>93</v>
      </c>
      <c r="E92" s="11" t="s">
        <v>134</v>
      </c>
      <c r="F92" s="87">
        <v>600</v>
      </c>
      <c r="G92" s="90">
        <f t="shared" si="1"/>
        <v>627</v>
      </c>
      <c r="H92" s="39">
        <f t="shared" si="1"/>
        <v>655.215</v>
      </c>
    </row>
    <row r="93" spans="1:8" ht="15.75" customHeight="1">
      <c r="A93" s="6" t="s">
        <v>22</v>
      </c>
      <c r="B93" s="11" t="s">
        <v>19</v>
      </c>
      <c r="C93" s="11" t="s">
        <v>7</v>
      </c>
      <c r="D93" s="11" t="s">
        <v>94</v>
      </c>
      <c r="E93" s="11"/>
      <c r="F93" s="87">
        <f>SUM(F94)</f>
        <v>260</v>
      </c>
      <c r="G93" s="87">
        <f>SUM(G94)</f>
        <v>271.7</v>
      </c>
      <c r="H93" s="89">
        <f>SUM(H94)</f>
        <v>283.9265</v>
      </c>
    </row>
    <row r="94" spans="1:8" ht="63">
      <c r="A94" s="50" t="s">
        <v>133</v>
      </c>
      <c r="B94" s="11" t="s">
        <v>19</v>
      </c>
      <c r="C94" s="11" t="s">
        <v>7</v>
      </c>
      <c r="D94" s="11" t="s">
        <v>94</v>
      </c>
      <c r="E94" s="11" t="s">
        <v>134</v>
      </c>
      <c r="F94" s="87">
        <v>260</v>
      </c>
      <c r="G94" s="90">
        <f t="shared" si="1"/>
        <v>271.7</v>
      </c>
      <c r="H94" s="39">
        <f t="shared" si="1"/>
        <v>283.9265</v>
      </c>
    </row>
    <row r="95" spans="1:8" ht="31.5" customHeight="1">
      <c r="A95" s="5" t="s">
        <v>50</v>
      </c>
      <c r="B95" s="11" t="s">
        <v>19</v>
      </c>
      <c r="C95" s="11" t="s">
        <v>7</v>
      </c>
      <c r="D95" s="11" t="s">
        <v>95</v>
      </c>
      <c r="E95" s="11"/>
      <c r="F95" s="87">
        <f>F96+F97</f>
        <v>400</v>
      </c>
      <c r="G95" s="90">
        <f t="shared" si="1"/>
        <v>418</v>
      </c>
      <c r="H95" s="39">
        <f t="shared" si="1"/>
        <v>436.81</v>
      </c>
    </row>
    <row r="96" spans="1:8" ht="51" customHeight="1" hidden="1">
      <c r="A96" s="5" t="s">
        <v>12</v>
      </c>
      <c r="B96" s="11" t="s">
        <v>19</v>
      </c>
      <c r="C96" s="11" t="s">
        <v>7</v>
      </c>
      <c r="D96" s="11" t="s">
        <v>95</v>
      </c>
      <c r="E96" s="11" t="s">
        <v>40</v>
      </c>
      <c r="F96" s="87"/>
      <c r="G96" s="90">
        <f t="shared" si="1"/>
        <v>0</v>
      </c>
      <c r="H96" s="39">
        <f t="shared" si="1"/>
        <v>0</v>
      </c>
    </row>
    <row r="97" spans="1:8" ht="31.5" customHeight="1">
      <c r="A97" s="50" t="s">
        <v>133</v>
      </c>
      <c r="B97" s="11" t="s">
        <v>19</v>
      </c>
      <c r="C97" s="11" t="s">
        <v>7</v>
      </c>
      <c r="D97" s="11" t="s">
        <v>95</v>
      </c>
      <c r="E97" s="11" t="s">
        <v>134</v>
      </c>
      <c r="F97" s="87">
        <v>400</v>
      </c>
      <c r="G97" s="90">
        <f t="shared" si="1"/>
        <v>418</v>
      </c>
      <c r="H97" s="39">
        <f t="shared" si="1"/>
        <v>436.81</v>
      </c>
    </row>
    <row r="98" spans="1:8" ht="39.75" customHeight="1">
      <c r="A98" s="6" t="s">
        <v>23</v>
      </c>
      <c r="B98" s="11" t="s">
        <v>19</v>
      </c>
      <c r="C98" s="11" t="s">
        <v>7</v>
      </c>
      <c r="D98" s="11" t="s">
        <v>96</v>
      </c>
      <c r="E98" s="11"/>
      <c r="F98" s="87">
        <f>SUM(F99+F100)</f>
        <v>3342</v>
      </c>
      <c r="G98" s="90">
        <f t="shared" si="1"/>
        <v>3492.39</v>
      </c>
      <c r="H98" s="39">
        <f t="shared" si="1"/>
        <v>3649.54755</v>
      </c>
    </row>
    <row r="99" spans="1:8" ht="31.5" customHeight="1" hidden="1">
      <c r="A99" s="5" t="s">
        <v>12</v>
      </c>
      <c r="B99" s="11" t="s">
        <v>19</v>
      </c>
      <c r="C99" s="11" t="s">
        <v>7</v>
      </c>
      <c r="D99" s="11" t="s">
        <v>96</v>
      </c>
      <c r="E99" s="11">
        <v>244</v>
      </c>
      <c r="F99" s="87"/>
      <c r="G99" s="90">
        <f t="shared" si="1"/>
        <v>0</v>
      </c>
      <c r="H99" s="39">
        <f t="shared" si="1"/>
        <v>0</v>
      </c>
    </row>
    <row r="100" spans="1:8" ht="67.5" customHeight="1">
      <c r="A100" s="50" t="s">
        <v>133</v>
      </c>
      <c r="B100" s="11" t="s">
        <v>19</v>
      </c>
      <c r="C100" s="11" t="s">
        <v>7</v>
      </c>
      <c r="D100" s="11" t="s">
        <v>96</v>
      </c>
      <c r="E100" s="11" t="s">
        <v>134</v>
      </c>
      <c r="F100" s="87">
        <v>3342</v>
      </c>
      <c r="G100" s="90">
        <f t="shared" si="1"/>
        <v>3492.39</v>
      </c>
      <c r="H100" s="39">
        <f t="shared" si="1"/>
        <v>3649.54755</v>
      </c>
    </row>
    <row r="101" spans="1:8" ht="19.5" customHeight="1">
      <c r="A101" s="5" t="s">
        <v>51</v>
      </c>
      <c r="B101" s="11" t="s">
        <v>19</v>
      </c>
      <c r="C101" s="11" t="s">
        <v>19</v>
      </c>
      <c r="D101" s="11"/>
      <c r="E101" s="11"/>
      <c r="F101" s="87">
        <f>F105+F102</f>
        <v>2114.51</v>
      </c>
      <c r="G101" s="87">
        <f>G105+G102</f>
        <v>2209.66295</v>
      </c>
      <c r="H101" s="89">
        <f>H105+H102</f>
        <v>2309.0977827499996</v>
      </c>
    </row>
    <row r="102" spans="1:8" ht="30.75" customHeight="1">
      <c r="A102" s="15" t="s">
        <v>36</v>
      </c>
      <c r="B102" s="11" t="s">
        <v>19</v>
      </c>
      <c r="C102" s="11" t="s">
        <v>19</v>
      </c>
      <c r="D102" s="11" t="s">
        <v>62</v>
      </c>
      <c r="E102" s="11"/>
      <c r="F102" s="87">
        <f>F103</f>
        <v>100</v>
      </c>
      <c r="G102" s="90">
        <f t="shared" si="1"/>
        <v>104.5</v>
      </c>
      <c r="H102" s="39">
        <f t="shared" si="1"/>
        <v>109.2025</v>
      </c>
    </row>
    <row r="103" spans="1:8" ht="63">
      <c r="A103" s="5" t="s">
        <v>111</v>
      </c>
      <c r="B103" s="11" t="s">
        <v>19</v>
      </c>
      <c r="C103" s="11" t="s">
        <v>19</v>
      </c>
      <c r="D103" s="11" t="s">
        <v>109</v>
      </c>
      <c r="E103" s="11"/>
      <c r="F103" s="87">
        <f>F104</f>
        <v>100</v>
      </c>
      <c r="G103" s="90">
        <f t="shared" si="1"/>
        <v>104.5</v>
      </c>
      <c r="H103" s="39">
        <f t="shared" si="1"/>
        <v>109.2025</v>
      </c>
    </row>
    <row r="104" spans="1:8" ht="47.25">
      <c r="A104" s="5" t="s">
        <v>12</v>
      </c>
      <c r="B104" s="11" t="s">
        <v>19</v>
      </c>
      <c r="C104" s="11" t="s">
        <v>19</v>
      </c>
      <c r="D104" s="11" t="s">
        <v>109</v>
      </c>
      <c r="E104" s="11" t="s">
        <v>40</v>
      </c>
      <c r="F104" s="87">
        <v>100</v>
      </c>
      <c r="G104" s="90">
        <f t="shared" si="1"/>
        <v>104.5</v>
      </c>
      <c r="H104" s="39">
        <f t="shared" si="1"/>
        <v>109.2025</v>
      </c>
    </row>
    <row r="105" spans="1:8" ht="15.75" customHeight="1">
      <c r="A105" s="5" t="s">
        <v>120</v>
      </c>
      <c r="B105" s="11" t="s">
        <v>19</v>
      </c>
      <c r="C105" s="11" t="s">
        <v>19</v>
      </c>
      <c r="D105" s="11" t="s">
        <v>97</v>
      </c>
      <c r="E105" s="11"/>
      <c r="F105" s="87">
        <f>F106</f>
        <v>2014.51</v>
      </c>
      <c r="G105" s="90">
        <f t="shared" si="1"/>
        <v>2105.16295</v>
      </c>
      <c r="H105" s="39">
        <f t="shared" si="1"/>
        <v>2199.8952827499998</v>
      </c>
    </row>
    <row r="106" spans="1:8" ht="47.25">
      <c r="A106" s="5" t="s">
        <v>12</v>
      </c>
      <c r="B106" s="11" t="s">
        <v>19</v>
      </c>
      <c r="C106" s="11" t="s">
        <v>19</v>
      </c>
      <c r="D106" s="11" t="s">
        <v>97</v>
      </c>
      <c r="E106" s="11" t="s">
        <v>40</v>
      </c>
      <c r="F106" s="87">
        <v>2014.51</v>
      </c>
      <c r="G106" s="90">
        <f t="shared" si="1"/>
        <v>2105.16295</v>
      </c>
      <c r="H106" s="39">
        <f t="shared" si="1"/>
        <v>2199.8952827499998</v>
      </c>
    </row>
    <row r="107" spans="1:8" ht="63" hidden="1">
      <c r="A107" s="5" t="s">
        <v>111</v>
      </c>
      <c r="B107" s="11" t="s">
        <v>19</v>
      </c>
      <c r="C107" s="11" t="s">
        <v>19</v>
      </c>
      <c r="D107" s="11" t="s">
        <v>109</v>
      </c>
      <c r="E107" s="11"/>
      <c r="F107" s="87">
        <f>F108</f>
        <v>0</v>
      </c>
      <c r="G107" s="90">
        <f t="shared" si="1"/>
        <v>0</v>
      </c>
      <c r="H107" s="39">
        <f t="shared" si="1"/>
        <v>0</v>
      </c>
    </row>
    <row r="108" spans="1:8" ht="47.25" hidden="1">
      <c r="A108" s="5" t="s">
        <v>12</v>
      </c>
      <c r="B108" s="11" t="s">
        <v>19</v>
      </c>
      <c r="C108" s="11" t="s">
        <v>19</v>
      </c>
      <c r="D108" s="11" t="s">
        <v>109</v>
      </c>
      <c r="E108" s="11" t="s">
        <v>40</v>
      </c>
      <c r="F108" s="87"/>
      <c r="G108" s="90">
        <f t="shared" si="1"/>
        <v>0</v>
      </c>
      <c r="H108" s="39">
        <f t="shared" si="1"/>
        <v>0</v>
      </c>
    </row>
    <row r="109" spans="1:8" ht="15.75">
      <c r="A109" s="7" t="s">
        <v>24</v>
      </c>
      <c r="B109" s="8" t="s">
        <v>25</v>
      </c>
      <c r="C109" s="8"/>
      <c r="D109" s="8"/>
      <c r="E109" s="8"/>
      <c r="F109" s="82">
        <f>SUM(F110)</f>
        <v>5198.7</v>
      </c>
      <c r="G109" s="82">
        <f>SUM(G110)</f>
        <v>5432.6415</v>
      </c>
      <c r="H109" s="92">
        <f>SUM(H110)</f>
        <v>5677.1103674999995</v>
      </c>
    </row>
    <row r="110" spans="1:8" ht="15.75">
      <c r="A110" s="5" t="s">
        <v>26</v>
      </c>
      <c r="B110" s="4" t="s">
        <v>25</v>
      </c>
      <c r="C110" s="4" t="s">
        <v>6</v>
      </c>
      <c r="D110" s="4"/>
      <c r="E110" s="4"/>
      <c r="F110" s="87">
        <f>SUM(F111)</f>
        <v>5198.7</v>
      </c>
      <c r="G110" s="90">
        <f t="shared" si="1"/>
        <v>5432.6415</v>
      </c>
      <c r="H110" s="39">
        <f t="shared" si="1"/>
        <v>5677.1103674999995</v>
      </c>
    </row>
    <row r="111" spans="1:8" ht="31.5">
      <c r="A111" s="15" t="s">
        <v>36</v>
      </c>
      <c r="B111" s="16" t="s">
        <v>25</v>
      </c>
      <c r="C111" s="16" t="s">
        <v>6</v>
      </c>
      <c r="D111" s="16" t="s">
        <v>62</v>
      </c>
      <c r="E111" s="11"/>
      <c r="F111" s="87">
        <f>SUM(F113)</f>
        <v>5198.7</v>
      </c>
      <c r="G111" s="90">
        <f t="shared" si="1"/>
        <v>5432.6415</v>
      </c>
      <c r="H111" s="39">
        <f t="shared" si="1"/>
        <v>5677.1103674999995</v>
      </c>
    </row>
    <row r="112" spans="1:8" ht="47.25">
      <c r="A112" s="26" t="s">
        <v>63</v>
      </c>
      <c r="B112" s="16" t="s">
        <v>25</v>
      </c>
      <c r="C112" s="16" t="s">
        <v>6</v>
      </c>
      <c r="D112" s="27" t="s">
        <v>64</v>
      </c>
      <c r="E112" s="11"/>
      <c r="F112" s="87">
        <f>F113</f>
        <v>5198.7</v>
      </c>
      <c r="G112" s="90">
        <f t="shared" si="1"/>
        <v>5432.6415</v>
      </c>
      <c r="H112" s="39">
        <f t="shared" si="1"/>
        <v>5677.1103674999995</v>
      </c>
    </row>
    <row r="113" spans="1:8" ht="15.75">
      <c r="A113" s="5" t="s">
        <v>8</v>
      </c>
      <c r="B113" s="23" t="s">
        <v>25</v>
      </c>
      <c r="C113" s="23" t="s">
        <v>6</v>
      </c>
      <c r="D113" s="23" t="s">
        <v>64</v>
      </c>
      <c r="E113" s="11" t="s">
        <v>27</v>
      </c>
      <c r="F113" s="87">
        <f>5198.7</f>
        <v>5198.7</v>
      </c>
      <c r="G113" s="90">
        <f t="shared" si="1"/>
        <v>5432.6415</v>
      </c>
      <c r="H113" s="39">
        <f t="shared" si="1"/>
        <v>5677.1103674999995</v>
      </c>
    </row>
    <row r="114" spans="1:8" ht="34.5" customHeight="1">
      <c r="A114" s="7" t="s">
        <v>58</v>
      </c>
      <c r="B114" s="8" t="s">
        <v>52</v>
      </c>
      <c r="C114" s="8"/>
      <c r="D114" s="10"/>
      <c r="E114" s="10"/>
      <c r="F114" s="82">
        <f>F115</f>
        <v>86.4</v>
      </c>
      <c r="G114" s="82">
        <f>G115</f>
        <v>90.28800000000001</v>
      </c>
      <c r="H114" s="92">
        <f>H115</f>
        <v>94.35096000000001</v>
      </c>
    </row>
    <row r="115" spans="1:8" ht="15.75">
      <c r="A115" s="22" t="s">
        <v>53</v>
      </c>
      <c r="B115" s="16" t="s">
        <v>52</v>
      </c>
      <c r="C115" s="16" t="s">
        <v>6</v>
      </c>
      <c r="D115" s="25"/>
      <c r="E115" s="25"/>
      <c r="F115" s="87">
        <f>F116</f>
        <v>86.4</v>
      </c>
      <c r="G115" s="90">
        <f t="shared" si="1"/>
        <v>90.28800000000001</v>
      </c>
      <c r="H115" s="39">
        <f t="shared" si="1"/>
        <v>94.35096000000001</v>
      </c>
    </row>
    <row r="116" spans="1:8" s="12" customFormat="1" ht="31.5">
      <c r="A116" s="15" t="s">
        <v>36</v>
      </c>
      <c r="B116" s="16" t="s">
        <v>52</v>
      </c>
      <c r="C116" s="16" t="s">
        <v>6</v>
      </c>
      <c r="D116" s="16" t="s">
        <v>62</v>
      </c>
      <c r="E116" s="25"/>
      <c r="F116" s="87">
        <f>F118</f>
        <v>86.4</v>
      </c>
      <c r="G116" s="90">
        <f t="shared" si="1"/>
        <v>90.28800000000001</v>
      </c>
      <c r="H116" s="39">
        <f t="shared" si="1"/>
        <v>94.35096000000001</v>
      </c>
    </row>
    <row r="117" spans="1:8" ht="15.75">
      <c r="A117" s="22" t="s">
        <v>98</v>
      </c>
      <c r="B117" s="16" t="s">
        <v>52</v>
      </c>
      <c r="C117" s="16" t="s">
        <v>6</v>
      </c>
      <c r="D117" s="25" t="s">
        <v>99</v>
      </c>
      <c r="E117" s="25"/>
      <c r="F117" s="87">
        <f>F118</f>
        <v>86.4</v>
      </c>
      <c r="G117" s="90">
        <f t="shared" si="1"/>
        <v>90.28800000000001</v>
      </c>
      <c r="H117" s="39">
        <f t="shared" si="1"/>
        <v>94.35096000000001</v>
      </c>
    </row>
    <row r="118" spans="1:8" ht="15.75">
      <c r="A118" s="22" t="s">
        <v>54</v>
      </c>
      <c r="B118" s="16" t="s">
        <v>52</v>
      </c>
      <c r="C118" s="16" t="s">
        <v>6</v>
      </c>
      <c r="D118" s="25" t="s">
        <v>99</v>
      </c>
      <c r="E118" s="25">
        <v>312</v>
      </c>
      <c r="F118" s="87">
        <v>86.4</v>
      </c>
      <c r="G118" s="90">
        <f t="shared" si="1"/>
        <v>90.28800000000001</v>
      </c>
      <c r="H118" s="39">
        <f t="shared" si="1"/>
        <v>94.35096000000001</v>
      </c>
    </row>
    <row r="119" spans="1:8" ht="15.75">
      <c r="A119" s="7" t="s">
        <v>56</v>
      </c>
      <c r="B119" s="8" t="s">
        <v>55</v>
      </c>
      <c r="C119" s="8"/>
      <c r="D119" s="10"/>
      <c r="E119" s="10"/>
      <c r="F119" s="82">
        <f>F120</f>
        <v>158.5</v>
      </c>
      <c r="G119" s="82">
        <f>G120</f>
        <v>165.6325</v>
      </c>
      <c r="H119" s="92">
        <f>H120</f>
        <v>173.0859625</v>
      </c>
    </row>
    <row r="120" spans="1:8" s="12" customFormat="1" ht="31.5">
      <c r="A120" s="5" t="s">
        <v>57</v>
      </c>
      <c r="B120" s="4" t="s">
        <v>55</v>
      </c>
      <c r="C120" s="4" t="s">
        <v>19</v>
      </c>
      <c r="D120" s="11"/>
      <c r="E120" s="11"/>
      <c r="F120" s="87">
        <f>F122</f>
        <v>158.5</v>
      </c>
      <c r="G120" s="87">
        <f>G122</f>
        <v>165.6325</v>
      </c>
      <c r="H120" s="89">
        <f>H122</f>
        <v>173.0859625</v>
      </c>
    </row>
    <row r="121" spans="1:8" ht="31.5">
      <c r="A121" s="15" t="s">
        <v>36</v>
      </c>
      <c r="B121" s="16" t="s">
        <v>55</v>
      </c>
      <c r="C121" s="16" t="s">
        <v>19</v>
      </c>
      <c r="D121" s="16" t="s">
        <v>62</v>
      </c>
      <c r="E121" s="25"/>
      <c r="F121" s="87">
        <f>F122</f>
        <v>158.5</v>
      </c>
      <c r="G121" s="90">
        <f t="shared" si="1"/>
        <v>165.6325</v>
      </c>
      <c r="H121" s="39">
        <f t="shared" si="1"/>
        <v>173.0859625</v>
      </c>
    </row>
    <row r="122" spans="1:8" ht="31.5">
      <c r="A122" s="5" t="s">
        <v>121</v>
      </c>
      <c r="B122" s="4" t="s">
        <v>55</v>
      </c>
      <c r="C122" s="4" t="s">
        <v>19</v>
      </c>
      <c r="D122" s="25" t="s">
        <v>100</v>
      </c>
      <c r="E122" s="11"/>
      <c r="F122" s="87">
        <f>F123+F124</f>
        <v>158.5</v>
      </c>
      <c r="G122" s="90">
        <f t="shared" si="1"/>
        <v>165.6325</v>
      </c>
      <c r="H122" s="39">
        <f t="shared" si="1"/>
        <v>173.0859625</v>
      </c>
    </row>
    <row r="123" spans="1:8" ht="47.25" hidden="1">
      <c r="A123" s="5" t="s">
        <v>12</v>
      </c>
      <c r="B123" s="4" t="s">
        <v>55</v>
      </c>
      <c r="C123" s="4" t="s">
        <v>19</v>
      </c>
      <c r="D123" s="25" t="s">
        <v>100</v>
      </c>
      <c r="E123" s="11" t="s">
        <v>40</v>
      </c>
      <c r="F123" s="87"/>
      <c r="G123" s="90">
        <f t="shared" si="1"/>
        <v>0</v>
      </c>
      <c r="H123" s="39">
        <f t="shared" si="1"/>
        <v>0</v>
      </c>
    </row>
    <row r="124" spans="1:8" ht="63">
      <c r="A124" s="50" t="s">
        <v>133</v>
      </c>
      <c r="B124" s="4" t="s">
        <v>55</v>
      </c>
      <c r="C124" s="4" t="s">
        <v>19</v>
      </c>
      <c r="D124" s="25" t="s">
        <v>100</v>
      </c>
      <c r="E124" s="11" t="s">
        <v>134</v>
      </c>
      <c r="F124" s="87">
        <v>158.5</v>
      </c>
      <c r="G124" s="90">
        <f t="shared" si="1"/>
        <v>165.6325</v>
      </c>
      <c r="H124" s="39">
        <f t="shared" si="1"/>
        <v>173.0859625</v>
      </c>
    </row>
    <row r="125" spans="1:8" ht="15.75">
      <c r="A125" s="7" t="s">
        <v>28</v>
      </c>
      <c r="B125" s="8"/>
      <c r="C125" s="8"/>
      <c r="D125" s="8"/>
      <c r="E125" s="8"/>
      <c r="F125" s="82">
        <f>F16+F46+F57+F77+F114+F109+F119+F52</f>
        <v>21969.52</v>
      </c>
      <c r="G125" s="82">
        <f>G16+G46+G57+G77+G114+G109+G119+G52</f>
        <v>22957.93825</v>
      </c>
      <c r="H125" s="82">
        <f>H16+H46+H57+H77+H114+H109+H119+H52</f>
        <v>23990.83532125</v>
      </c>
    </row>
  </sheetData>
  <sheetProtection/>
  <mergeCells count="11">
    <mergeCell ref="B6:E6"/>
    <mergeCell ref="B1:E1"/>
    <mergeCell ref="B2:E2"/>
    <mergeCell ref="B3:E3"/>
    <mergeCell ref="B4:E4"/>
    <mergeCell ref="B5:E5"/>
    <mergeCell ref="B7:E7"/>
    <mergeCell ref="A9:E9"/>
    <mergeCell ref="A10:E10"/>
    <mergeCell ref="A11:E11"/>
    <mergeCell ref="D13:E13"/>
  </mergeCells>
  <printOptions/>
  <pageMargins left="0.7086614173228347" right="0.3937007874015748" top="0.7480314960629921" bottom="0.7480314960629921" header="0.31496062992125984" footer="0.31496062992125984"/>
  <pageSetup fitToHeight="0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35">
      <selection activeCell="F42" sqref="F42"/>
    </sheetView>
  </sheetViews>
  <sheetFormatPr defaultColWidth="9.140625" defaultRowHeight="15"/>
  <cols>
    <col min="1" max="1" width="55.00390625" style="3" customWidth="1"/>
    <col min="2" max="2" width="8.421875" style="3" customWidth="1"/>
    <col min="3" max="3" width="10.421875" style="3" customWidth="1"/>
    <col min="4" max="4" width="15.00390625" style="3" customWidth="1"/>
    <col min="5" max="5" width="15.421875" style="3" customWidth="1"/>
    <col min="6" max="6" width="16.00390625" style="32" customWidth="1"/>
    <col min="7" max="7" width="16.140625" style="3" customWidth="1"/>
    <col min="8" max="8" width="12.8515625" style="3" customWidth="1"/>
    <col min="9" max="16384" width="9.140625" style="3" customWidth="1"/>
  </cols>
  <sheetData>
    <row r="1" spans="2:5" ht="15.75">
      <c r="B1" s="96" t="s">
        <v>32</v>
      </c>
      <c r="C1" s="96"/>
      <c r="D1" s="96"/>
      <c r="E1" s="96"/>
    </row>
    <row r="2" spans="2:5" ht="15.75">
      <c r="B2" s="96" t="s">
        <v>127</v>
      </c>
      <c r="C2" s="96"/>
      <c r="D2" s="96"/>
      <c r="E2" s="96"/>
    </row>
    <row r="3" spans="2:5" ht="15.75">
      <c r="B3" s="96" t="s">
        <v>31</v>
      </c>
      <c r="C3" s="96"/>
      <c r="D3" s="96"/>
      <c r="E3" s="96"/>
    </row>
    <row r="4" spans="2:5" ht="15.75">
      <c r="B4" s="96" t="s">
        <v>37</v>
      </c>
      <c r="C4" s="96"/>
      <c r="D4" s="96"/>
      <c r="E4" s="96"/>
    </row>
    <row r="5" spans="2:5" ht="15.75">
      <c r="B5" s="96" t="s">
        <v>33</v>
      </c>
      <c r="C5" s="96"/>
      <c r="D5" s="96"/>
      <c r="E5" s="96"/>
    </row>
    <row r="6" spans="2:5" ht="15.75">
      <c r="B6" s="96" t="s">
        <v>34</v>
      </c>
      <c r="C6" s="96"/>
      <c r="D6" s="96"/>
      <c r="E6" s="96"/>
    </row>
    <row r="7" spans="2:5" ht="15.75">
      <c r="B7" s="96" t="s">
        <v>128</v>
      </c>
      <c r="C7" s="96"/>
      <c r="D7" s="96"/>
      <c r="E7" s="96"/>
    </row>
    <row r="9" spans="1:5" ht="15.75">
      <c r="A9" s="95" t="s">
        <v>35</v>
      </c>
      <c r="B9" s="95"/>
      <c r="C9" s="95"/>
      <c r="D9" s="95"/>
      <c r="E9" s="95"/>
    </row>
    <row r="10" spans="1:5" ht="15.75">
      <c r="A10" s="95" t="s">
        <v>38</v>
      </c>
      <c r="B10" s="95"/>
      <c r="C10" s="95"/>
      <c r="D10" s="95"/>
      <c r="E10" s="95"/>
    </row>
    <row r="11" spans="1:5" ht="15.75">
      <c r="A11" s="95" t="s">
        <v>129</v>
      </c>
      <c r="B11" s="95"/>
      <c r="C11" s="95"/>
      <c r="D11" s="95"/>
      <c r="E11" s="95"/>
    </row>
    <row r="12" spans="1:5" ht="15.75">
      <c r="A12" s="35"/>
      <c r="B12" s="35"/>
      <c r="C12" s="35"/>
      <c r="D12" s="35"/>
      <c r="E12" s="35"/>
    </row>
    <row r="13" spans="4:5" ht="15.75">
      <c r="D13" s="94" t="s">
        <v>30</v>
      </c>
      <c r="E13" s="94"/>
    </row>
    <row r="14" spans="1:8" ht="15.75">
      <c r="A14" s="1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28">
        <v>2017</v>
      </c>
      <c r="G14" s="37">
        <v>2018</v>
      </c>
      <c r="H14" s="37">
        <v>2019</v>
      </c>
    </row>
    <row r="15" spans="1:8" ht="15.75">
      <c r="A15" s="2">
        <v>1</v>
      </c>
      <c r="B15" s="29" t="s">
        <v>101</v>
      </c>
      <c r="C15" s="29" t="s">
        <v>102</v>
      </c>
      <c r="D15" s="29" t="s">
        <v>103</v>
      </c>
      <c r="E15" s="30">
        <v>5</v>
      </c>
      <c r="F15" s="36">
        <v>6</v>
      </c>
      <c r="G15" s="37"/>
      <c r="H15" s="37"/>
    </row>
    <row r="16" spans="1:8" ht="15.75">
      <c r="A16" s="7" t="s">
        <v>5</v>
      </c>
      <c r="B16" s="8" t="s">
        <v>6</v>
      </c>
      <c r="C16" s="8"/>
      <c r="D16" s="4"/>
      <c r="E16" s="4"/>
      <c r="F16" s="38">
        <f>F17+F21+F25+F29</f>
        <v>2915.852</v>
      </c>
      <c r="G16" s="38">
        <f>G17+G21+G25+G29</f>
        <v>3090.80312</v>
      </c>
      <c r="H16" s="40">
        <f>H17+H21+H25+H29</f>
        <v>3276.2513071999997</v>
      </c>
    </row>
    <row r="17" spans="1:8" ht="63">
      <c r="A17" s="13" t="s">
        <v>61</v>
      </c>
      <c r="B17" s="14" t="s">
        <v>6</v>
      </c>
      <c r="C17" s="14" t="s">
        <v>7</v>
      </c>
      <c r="D17" s="14"/>
      <c r="E17" s="14"/>
      <c r="F17" s="41">
        <f>SUM(F18)</f>
        <v>10</v>
      </c>
      <c r="G17" s="39">
        <f aca="true" t="shared" si="0" ref="G17:H80">F17*6%+F17</f>
        <v>10.6</v>
      </c>
      <c r="H17" s="39">
        <f t="shared" si="0"/>
        <v>11.235999999999999</v>
      </c>
    </row>
    <row r="18" spans="1:8" ht="31.5">
      <c r="A18" s="15" t="s">
        <v>36</v>
      </c>
      <c r="B18" s="14" t="s">
        <v>6</v>
      </c>
      <c r="C18" s="14" t="s">
        <v>7</v>
      </c>
      <c r="D18" s="16" t="s">
        <v>62</v>
      </c>
      <c r="E18" s="16"/>
      <c r="F18" s="42">
        <f>SUM(F19)</f>
        <v>10</v>
      </c>
      <c r="G18" s="39">
        <f t="shared" si="0"/>
        <v>10.6</v>
      </c>
      <c r="H18" s="39">
        <f t="shared" si="0"/>
        <v>11.235999999999999</v>
      </c>
    </row>
    <row r="19" spans="1:8" ht="47.25">
      <c r="A19" s="15" t="s">
        <v>63</v>
      </c>
      <c r="B19" s="14" t="s">
        <v>6</v>
      </c>
      <c r="C19" s="14" t="s">
        <v>7</v>
      </c>
      <c r="D19" s="16" t="s">
        <v>64</v>
      </c>
      <c r="E19" s="16"/>
      <c r="F19" s="42">
        <f>SUM(F20)</f>
        <v>10</v>
      </c>
      <c r="G19" s="39">
        <f t="shared" si="0"/>
        <v>10.6</v>
      </c>
      <c r="H19" s="39">
        <f t="shared" si="0"/>
        <v>11.235999999999999</v>
      </c>
    </row>
    <row r="20" spans="1:8" ht="15.75">
      <c r="A20" s="15" t="s">
        <v>8</v>
      </c>
      <c r="B20" s="14" t="s">
        <v>6</v>
      </c>
      <c r="C20" s="14" t="s">
        <v>7</v>
      </c>
      <c r="D20" s="16" t="s">
        <v>64</v>
      </c>
      <c r="E20" s="16" t="s">
        <v>27</v>
      </c>
      <c r="F20" s="43">
        <v>10</v>
      </c>
      <c r="G20" s="39">
        <f t="shared" si="0"/>
        <v>10.6</v>
      </c>
      <c r="H20" s="39">
        <f t="shared" si="0"/>
        <v>11.235999999999999</v>
      </c>
    </row>
    <row r="21" spans="1:8" ht="63">
      <c r="A21" s="17" t="s">
        <v>9</v>
      </c>
      <c r="B21" s="16" t="s">
        <v>6</v>
      </c>
      <c r="C21" s="16" t="s">
        <v>10</v>
      </c>
      <c r="D21" s="16"/>
      <c r="E21" s="16"/>
      <c r="F21" s="42">
        <f>SUM(F22)</f>
        <v>2856.5</v>
      </c>
      <c r="G21" s="39">
        <f t="shared" si="0"/>
        <v>3027.89</v>
      </c>
      <c r="H21" s="39">
        <f t="shared" si="0"/>
        <v>3209.5634</v>
      </c>
    </row>
    <row r="22" spans="1:8" ht="31.5">
      <c r="A22" s="15" t="s">
        <v>36</v>
      </c>
      <c r="B22" s="16" t="s">
        <v>6</v>
      </c>
      <c r="C22" s="16" t="s">
        <v>10</v>
      </c>
      <c r="D22" s="16" t="s">
        <v>62</v>
      </c>
      <c r="E22" s="16"/>
      <c r="F22" s="42">
        <f>F23</f>
        <v>2856.5</v>
      </c>
      <c r="G22" s="39">
        <f t="shared" si="0"/>
        <v>3027.89</v>
      </c>
      <c r="H22" s="39">
        <f t="shared" si="0"/>
        <v>3209.5634</v>
      </c>
    </row>
    <row r="23" spans="1:8" ht="47.25">
      <c r="A23" s="15" t="s">
        <v>63</v>
      </c>
      <c r="B23" s="16" t="s">
        <v>6</v>
      </c>
      <c r="C23" s="16" t="s">
        <v>10</v>
      </c>
      <c r="D23" s="16" t="s">
        <v>64</v>
      </c>
      <c r="E23" s="16"/>
      <c r="F23" s="42">
        <f>F24</f>
        <v>2856.5</v>
      </c>
      <c r="G23" s="39">
        <f t="shared" si="0"/>
        <v>3027.89</v>
      </c>
      <c r="H23" s="39">
        <f t="shared" si="0"/>
        <v>3209.5634</v>
      </c>
    </row>
    <row r="24" spans="1:8" ht="15.75">
      <c r="A24" s="15" t="s">
        <v>8</v>
      </c>
      <c r="B24" s="16" t="s">
        <v>6</v>
      </c>
      <c r="C24" s="16" t="s">
        <v>10</v>
      </c>
      <c r="D24" s="16" t="s">
        <v>64</v>
      </c>
      <c r="E24" s="16" t="s">
        <v>27</v>
      </c>
      <c r="F24" s="43">
        <v>2856.5</v>
      </c>
      <c r="G24" s="39">
        <f t="shared" si="0"/>
        <v>3027.89</v>
      </c>
      <c r="H24" s="39">
        <f t="shared" si="0"/>
        <v>3209.5634</v>
      </c>
    </row>
    <row r="25" spans="1:8" ht="47.25">
      <c r="A25" s="18" t="s">
        <v>65</v>
      </c>
      <c r="B25" s="19" t="s">
        <v>6</v>
      </c>
      <c r="C25" s="19" t="s">
        <v>66</v>
      </c>
      <c r="D25" s="19"/>
      <c r="E25" s="14"/>
      <c r="F25" s="41">
        <f>SUM(F26)</f>
        <v>40</v>
      </c>
      <c r="G25" s="39">
        <f t="shared" si="0"/>
        <v>42.4</v>
      </c>
      <c r="H25" s="39">
        <f t="shared" si="0"/>
        <v>44.943999999999996</v>
      </c>
    </row>
    <row r="26" spans="1:8" ht="31.5">
      <c r="A26" s="15" t="s">
        <v>36</v>
      </c>
      <c r="B26" s="19" t="s">
        <v>6</v>
      </c>
      <c r="C26" s="19" t="s">
        <v>66</v>
      </c>
      <c r="D26" s="16" t="s">
        <v>62</v>
      </c>
      <c r="E26" s="16"/>
      <c r="F26" s="42">
        <f>SUM(F27)</f>
        <v>40</v>
      </c>
      <c r="G26" s="39">
        <f t="shared" si="0"/>
        <v>42.4</v>
      </c>
      <c r="H26" s="39">
        <f t="shared" si="0"/>
        <v>44.943999999999996</v>
      </c>
    </row>
    <row r="27" spans="1:8" ht="47.25">
      <c r="A27" s="15" t="s">
        <v>63</v>
      </c>
      <c r="B27" s="19" t="s">
        <v>6</v>
      </c>
      <c r="C27" s="19" t="s">
        <v>66</v>
      </c>
      <c r="D27" s="16" t="s">
        <v>64</v>
      </c>
      <c r="E27" s="16"/>
      <c r="F27" s="42">
        <f>SUM(F28)</f>
        <v>40</v>
      </c>
      <c r="G27" s="39">
        <f t="shared" si="0"/>
        <v>42.4</v>
      </c>
      <c r="H27" s="39">
        <f t="shared" si="0"/>
        <v>44.943999999999996</v>
      </c>
    </row>
    <row r="28" spans="1:8" ht="15.75">
      <c r="A28" s="15" t="s">
        <v>8</v>
      </c>
      <c r="B28" s="19" t="s">
        <v>6</v>
      </c>
      <c r="C28" s="19" t="s">
        <v>66</v>
      </c>
      <c r="D28" s="16" t="s">
        <v>64</v>
      </c>
      <c r="E28" s="16" t="s">
        <v>27</v>
      </c>
      <c r="F28" s="43">
        <v>40</v>
      </c>
      <c r="G28" s="39">
        <f t="shared" si="0"/>
        <v>42.4</v>
      </c>
      <c r="H28" s="39">
        <f t="shared" si="0"/>
        <v>44.943999999999996</v>
      </c>
    </row>
    <row r="29" spans="1:8" ht="15.75">
      <c r="A29" s="20" t="s">
        <v>11</v>
      </c>
      <c r="B29" s="16" t="s">
        <v>6</v>
      </c>
      <c r="C29" s="16" t="s">
        <v>39</v>
      </c>
      <c r="D29" s="16"/>
      <c r="E29" s="16"/>
      <c r="F29" s="42">
        <f>SUM(F30)</f>
        <v>9.352</v>
      </c>
      <c r="G29" s="39">
        <f>F29*6%+F29</f>
        <v>9.913120000000001</v>
      </c>
      <c r="H29" s="39">
        <f>G29*6%+G29</f>
        <v>10.507907200000002</v>
      </c>
    </row>
    <row r="30" spans="1:8" ht="31.5">
      <c r="A30" s="15" t="s">
        <v>36</v>
      </c>
      <c r="B30" s="16" t="s">
        <v>6</v>
      </c>
      <c r="C30" s="16" t="s">
        <v>39</v>
      </c>
      <c r="D30" s="16" t="s">
        <v>62</v>
      </c>
      <c r="E30" s="16"/>
      <c r="F30" s="42">
        <f>F31+F33+F36</f>
        <v>9.352</v>
      </c>
      <c r="G30" s="39">
        <f>F30*6%+F30</f>
        <v>9.913120000000001</v>
      </c>
      <c r="H30" s="39">
        <f>G30*6%+G30</f>
        <v>10.507907200000002</v>
      </c>
    </row>
    <row r="31" spans="1:8" ht="47.25" hidden="1">
      <c r="A31" s="15" t="s">
        <v>41</v>
      </c>
      <c r="B31" s="16" t="s">
        <v>6</v>
      </c>
      <c r="C31" s="16" t="s">
        <v>39</v>
      </c>
      <c r="D31" s="16" t="s">
        <v>67</v>
      </c>
      <c r="E31" s="16"/>
      <c r="F31" s="42">
        <f>F32</f>
        <v>0</v>
      </c>
      <c r="G31" s="39">
        <f>F31*6%+F31</f>
        <v>0</v>
      </c>
      <c r="H31" s="39">
        <f>G31*6%+G31</f>
        <v>0</v>
      </c>
    </row>
    <row r="32" spans="1:8" ht="47.25" hidden="1">
      <c r="A32" s="21" t="s">
        <v>12</v>
      </c>
      <c r="B32" s="16" t="s">
        <v>6</v>
      </c>
      <c r="C32" s="16" t="s">
        <v>39</v>
      </c>
      <c r="D32" s="16" t="s">
        <v>67</v>
      </c>
      <c r="E32" s="16" t="s">
        <v>40</v>
      </c>
      <c r="F32" s="42"/>
      <c r="G32" s="39">
        <f>F32*6%+F32</f>
        <v>0</v>
      </c>
      <c r="H32" s="39">
        <f>G32*6%+G32</f>
        <v>0</v>
      </c>
    </row>
    <row r="33" spans="1:8" ht="110.25">
      <c r="A33" s="22" t="s">
        <v>68</v>
      </c>
      <c r="B33" s="23" t="s">
        <v>6</v>
      </c>
      <c r="C33" s="23" t="s">
        <v>39</v>
      </c>
      <c r="D33" s="23" t="s">
        <v>69</v>
      </c>
      <c r="E33" s="23"/>
      <c r="F33" s="44">
        <f>SUM(F34:F35)</f>
        <v>1.1520000000000001</v>
      </c>
      <c r="G33" s="39">
        <f>F33*6%+F33</f>
        <v>1.2211200000000002</v>
      </c>
      <c r="H33" s="39">
        <f>G33*6%+G33</f>
        <v>1.2943872000000003</v>
      </c>
    </row>
    <row r="34" spans="1:8" ht="31.5">
      <c r="A34" s="15" t="s">
        <v>70</v>
      </c>
      <c r="B34" s="16" t="s">
        <v>6</v>
      </c>
      <c r="C34" s="16" t="s">
        <v>39</v>
      </c>
      <c r="D34" s="16" t="s">
        <v>69</v>
      </c>
      <c r="E34" s="16" t="s">
        <v>71</v>
      </c>
      <c r="F34" s="43">
        <v>0.885</v>
      </c>
      <c r="G34" s="39">
        <f>F34*6%+F34</f>
        <v>0.9381</v>
      </c>
      <c r="H34" s="39">
        <f>G34*6%+G34</f>
        <v>0.994386</v>
      </c>
    </row>
    <row r="35" spans="1:8" ht="63">
      <c r="A35" s="15" t="s">
        <v>72</v>
      </c>
      <c r="B35" s="23" t="s">
        <v>6</v>
      </c>
      <c r="C35" s="23" t="s">
        <v>39</v>
      </c>
      <c r="D35" s="23" t="s">
        <v>69</v>
      </c>
      <c r="E35" s="23" t="s">
        <v>73</v>
      </c>
      <c r="F35" s="45">
        <v>0.267</v>
      </c>
      <c r="G35" s="39">
        <f>F35*6%+F35</f>
        <v>0.28302</v>
      </c>
      <c r="H35" s="39">
        <f>G35*6%+G35</f>
        <v>0.30000119999999997</v>
      </c>
    </row>
    <row r="36" spans="1:8" ht="63">
      <c r="A36" s="5" t="s">
        <v>42</v>
      </c>
      <c r="B36" s="4" t="s">
        <v>6</v>
      </c>
      <c r="C36" s="4" t="s">
        <v>39</v>
      </c>
      <c r="D36" s="4" t="s">
        <v>74</v>
      </c>
      <c r="E36" s="4"/>
      <c r="F36" s="46">
        <f>SUM(F37)</f>
        <v>8.2</v>
      </c>
      <c r="G36" s="39">
        <f>F36*6%+F36</f>
        <v>8.691999999999998</v>
      </c>
      <c r="H36" s="39">
        <f>G36*6%+G36</f>
        <v>9.213519999999999</v>
      </c>
    </row>
    <row r="37" spans="1:8" ht="47.25">
      <c r="A37" s="5" t="s">
        <v>12</v>
      </c>
      <c r="B37" s="4" t="s">
        <v>6</v>
      </c>
      <c r="C37" s="4" t="s">
        <v>39</v>
      </c>
      <c r="D37" s="4" t="s">
        <v>74</v>
      </c>
      <c r="E37" s="4" t="s">
        <v>40</v>
      </c>
      <c r="F37" s="47">
        <v>8.2</v>
      </c>
      <c r="G37" s="39">
        <f>F37*6%+F37</f>
        <v>8.691999999999998</v>
      </c>
      <c r="H37" s="39">
        <f>G37*6%+G37</f>
        <v>9.213519999999999</v>
      </c>
    </row>
    <row r="38" spans="1:8" ht="15.75">
      <c r="A38" s="24" t="s">
        <v>13</v>
      </c>
      <c r="B38" s="8" t="s">
        <v>14</v>
      </c>
      <c r="C38" s="8"/>
      <c r="D38" s="8"/>
      <c r="E38" s="8"/>
      <c r="F38" s="38">
        <f>SUM(F39)</f>
        <v>141.197</v>
      </c>
      <c r="G38" s="39">
        <f>F38*6%+F38</f>
        <v>149.66882</v>
      </c>
      <c r="H38" s="39">
        <f>G38*6%+G38</f>
        <v>158.6489492</v>
      </c>
    </row>
    <row r="39" spans="1:8" ht="15.75">
      <c r="A39" s="22" t="s">
        <v>15</v>
      </c>
      <c r="B39" s="23" t="s">
        <v>14</v>
      </c>
      <c r="C39" s="23" t="s">
        <v>7</v>
      </c>
      <c r="D39" s="23"/>
      <c r="E39" s="23"/>
      <c r="F39" s="46">
        <f>SUM(F40)</f>
        <v>141.197</v>
      </c>
      <c r="G39" s="39">
        <f>F39*6%+F39</f>
        <v>149.66882</v>
      </c>
      <c r="H39" s="39">
        <f>G39*6%+G39</f>
        <v>158.6489492</v>
      </c>
    </row>
    <row r="40" spans="1:8" ht="31.5">
      <c r="A40" s="15" t="s">
        <v>36</v>
      </c>
      <c r="B40" s="23" t="s">
        <v>14</v>
      </c>
      <c r="C40" s="23" t="s">
        <v>7</v>
      </c>
      <c r="D40" s="16" t="s">
        <v>62</v>
      </c>
      <c r="E40" s="23"/>
      <c r="F40" s="46">
        <f>SUM(F41)</f>
        <v>141.197</v>
      </c>
      <c r="G40" s="39">
        <f>F40*6%+F40</f>
        <v>149.66882</v>
      </c>
      <c r="H40" s="39">
        <f>G40*6%+G40</f>
        <v>158.6489492</v>
      </c>
    </row>
    <row r="41" spans="1:8" ht="47.25">
      <c r="A41" s="22" t="s">
        <v>75</v>
      </c>
      <c r="B41" s="23" t="s">
        <v>14</v>
      </c>
      <c r="C41" s="23" t="s">
        <v>7</v>
      </c>
      <c r="D41" s="23" t="s">
        <v>76</v>
      </c>
      <c r="E41" s="23"/>
      <c r="F41" s="46">
        <f>SUM(F42:F43)</f>
        <v>141.197</v>
      </c>
      <c r="G41" s="39">
        <f>F41*6%+F41</f>
        <v>149.66882</v>
      </c>
      <c r="H41" s="39">
        <f>G41*6%+G41</f>
        <v>158.6489492</v>
      </c>
    </row>
    <row r="42" spans="1:8" ht="15.75">
      <c r="A42" s="15" t="s">
        <v>114</v>
      </c>
      <c r="B42" s="23" t="s">
        <v>14</v>
      </c>
      <c r="C42" s="23" t="s">
        <v>7</v>
      </c>
      <c r="D42" s="23" t="s">
        <v>76</v>
      </c>
      <c r="E42" s="23" t="s">
        <v>112</v>
      </c>
      <c r="F42" s="45">
        <v>108.5</v>
      </c>
      <c r="G42" s="39">
        <f>F42*6%+F42</f>
        <v>115.01</v>
      </c>
      <c r="H42" s="39">
        <f>G42*6%+G42</f>
        <v>121.9106</v>
      </c>
    </row>
    <row r="43" spans="1:8" ht="47.25">
      <c r="A43" s="15" t="s">
        <v>115</v>
      </c>
      <c r="B43" s="23" t="s">
        <v>14</v>
      </c>
      <c r="C43" s="23" t="s">
        <v>7</v>
      </c>
      <c r="D43" s="23" t="s">
        <v>76</v>
      </c>
      <c r="E43" s="23" t="s">
        <v>113</v>
      </c>
      <c r="F43" s="45">
        <v>32.697</v>
      </c>
      <c r="G43" s="39">
        <f>F43*6%+F43</f>
        <v>34.658820000000006</v>
      </c>
      <c r="H43" s="39">
        <f>G43*6%+G43</f>
        <v>36.73834920000001</v>
      </c>
    </row>
    <row r="44" spans="1:8" ht="31.5">
      <c r="A44" s="24" t="s">
        <v>77</v>
      </c>
      <c r="B44" s="31" t="s">
        <v>7</v>
      </c>
      <c r="C44" s="16"/>
      <c r="D44" s="25"/>
      <c r="E44" s="25"/>
      <c r="F44" s="48">
        <f>F45</f>
        <v>20</v>
      </c>
      <c r="G44" s="39">
        <f t="shared" si="0"/>
        <v>21.2</v>
      </c>
      <c r="H44" s="39">
        <f t="shared" si="0"/>
        <v>22.471999999999998</v>
      </c>
    </row>
    <row r="45" spans="1:8" ht="15.75">
      <c r="A45" s="22" t="s">
        <v>78</v>
      </c>
      <c r="B45" s="16" t="s">
        <v>7</v>
      </c>
      <c r="C45" s="16" t="s">
        <v>52</v>
      </c>
      <c r="D45" s="16"/>
      <c r="E45" s="25"/>
      <c r="F45" s="44">
        <f>F46</f>
        <v>20</v>
      </c>
      <c r="G45" s="39">
        <f t="shared" si="0"/>
        <v>21.2</v>
      </c>
      <c r="H45" s="39">
        <f t="shared" si="0"/>
        <v>22.471999999999998</v>
      </c>
    </row>
    <row r="46" spans="1:8" ht="31.5">
      <c r="A46" s="15" t="s">
        <v>36</v>
      </c>
      <c r="B46" s="16" t="s">
        <v>7</v>
      </c>
      <c r="C46" s="16" t="s">
        <v>52</v>
      </c>
      <c r="D46" s="16" t="s">
        <v>62</v>
      </c>
      <c r="E46" s="25"/>
      <c r="F46" s="44">
        <f>F47</f>
        <v>20</v>
      </c>
      <c r="G46" s="39">
        <f t="shared" si="0"/>
        <v>21.2</v>
      </c>
      <c r="H46" s="39">
        <f t="shared" si="0"/>
        <v>22.471999999999998</v>
      </c>
    </row>
    <row r="47" spans="1:8" ht="31.5">
      <c r="A47" s="22" t="s">
        <v>79</v>
      </c>
      <c r="B47" s="16" t="s">
        <v>7</v>
      </c>
      <c r="C47" s="16" t="s">
        <v>52</v>
      </c>
      <c r="D47" s="25" t="s">
        <v>80</v>
      </c>
      <c r="E47" s="25"/>
      <c r="F47" s="44">
        <f>F48</f>
        <v>20</v>
      </c>
      <c r="G47" s="39">
        <f t="shared" si="0"/>
        <v>21.2</v>
      </c>
      <c r="H47" s="39">
        <f t="shared" si="0"/>
        <v>22.471999999999998</v>
      </c>
    </row>
    <row r="48" spans="1:8" ht="47.25">
      <c r="A48" s="22" t="s">
        <v>12</v>
      </c>
      <c r="B48" s="16" t="s">
        <v>7</v>
      </c>
      <c r="C48" s="16" t="s">
        <v>52</v>
      </c>
      <c r="D48" s="25" t="s">
        <v>80</v>
      </c>
      <c r="E48" s="25">
        <v>244</v>
      </c>
      <c r="F48" s="45">
        <v>20</v>
      </c>
      <c r="G48" s="39">
        <f t="shared" si="0"/>
        <v>21.2</v>
      </c>
      <c r="H48" s="39">
        <f t="shared" si="0"/>
        <v>22.471999999999998</v>
      </c>
    </row>
    <row r="49" spans="1:8" ht="15.75">
      <c r="A49" s="9" t="s">
        <v>43</v>
      </c>
      <c r="B49" s="10" t="s">
        <v>10</v>
      </c>
      <c r="C49" s="11"/>
      <c r="D49" s="11"/>
      <c r="E49" s="11"/>
      <c r="F49" s="38">
        <f>F50+F64</f>
        <v>3820.6</v>
      </c>
      <c r="G49" s="38">
        <f>G50+G64</f>
        <v>4049.836</v>
      </c>
      <c r="H49" s="40">
        <f>H50+H64</f>
        <v>4292.82616</v>
      </c>
    </row>
    <row r="50" spans="1:8" ht="19.5" customHeight="1">
      <c r="A50" s="22" t="s">
        <v>44</v>
      </c>
      <c r="B50" s="16" t="s">
        <v>10</v>
      </c>
      <c r="C50" s="16" t="s">
        <v>16</v>
      </c>
      <c r="D50" s="25"/>
      <c r="E50" s="25"/>
      <c r="F50" s="46">
        <f>F57+F54+F51</f>
        <v>3820.6</v>
      </c>
      <c r="G50" s="39">
        <f t="shared" si="0"/>
        <v>4049.836</v>
      </c>
      <c r="H50" s="39">
        <f t="shared" si="0"/>
        <v>4292.82616</v>
      </c>
    </row>
    <row r="51" spans="1:8" ht="19.5" customHeight="1" hidden="1">
      <c r="A51" s="22" t="s">
        <v>106</v>
      </c>
      <c r="B51" s="16" t="s">
        <v>10</v>
      </c>
      <c r="C51" s="16" t="s">
        <v>16</v>
      </c>
      <c r="D51" s="25" t="s">
        <v>104</v>
      </c>
      <c r="E51" s="25"/>
      <c r="F51" s="46">
        <f>F52</f>
        <v>0</v>
      </c>
      <c r="G51" s="39">
        <f t="shared" si="0"/>
        <v>0</v>
      </c>
      <c r="H51" s="39">
        <f t="shared" si="0"/>
        <v>0</v>
      </c>
    </row>
    <row r="52" spans="1:8" ht="100.5" customHeight="1" hidden="1">
      <c r="A52" s="22" t="s">
        <v>107</v>
      </c>
      <c r="B52" s="16" t="s">
        <v>10</v>
      </c>
      <c r="C52" s="16" t="s">
        <v>16</v>
      </c>
      <c r="D52" s="25" t="s">
        <v>105</v>
      </c>
      <c r="E52" s="25"/>
      <c r="F52" s="46">
        <f>F53</f>
        <v>0</v>
      </c>
      <c r="G52" s="39">
        <f t="shared" si="0"/>
        <v>0</v>
      </c>
      <c r="H52" s="39">
        <f t="shared" si="0"/>
        <v>0</v>
      </c>
    </row>
    <row r="53" spans="1:8" ht="36" customHeight="1" hidden="1">
      <c r="A53" s="22" t="s">
        <v>12</v>
      </c>
      <c r="B53" s="16" t="s">
        <v>10</v>
      </c>
      <c r="C53" s="16" t="s">
        <v>16</v>
      </c>
      <c r="D53" s="25" t="s">
        <v>105</v>
      </c>
      <c r="E53" s="25">
        <v>244</v>
      </c>
      <c r="F53" s="46"/>
      <c r="G53" s="39">
        <f t="shared" si="0"/>
        <v>0</v>
      </c>
      <c r="H53" s="39">
        <f t="shared" si="0"/>
        <v>0</v>
      </c>
    </row>
    <row r="54" spans="1:8" ht="27" customHeight="1" hidden="1">
      <c r="A54" s="22" t="s">
        <v>118</v>
      </c>
      <c r="B54" s="16" t="s">
        <v>10</v>
      </c>
      <c r="C54" s="16" t="s">
        <v>16</v>
      </c>
      <c r="D54" s="25" t="s">
        <v>116</v>
      </c>
      <c r="E54" s="25"/>
      <c r="F54" s="46">
        <f>F55</f>
        <v>0</v>
      </c>
      <c r="G54" s="39">
        <f t="shared" si="0"/>
        <v>0</v>
      </c>
      <c r="H54" s="39">
        <f t="shared" si="0"/>
        <v>0</v>
      </c>
    </row>
    <row r="55" spans="1:9" ht="36" customHeight="1" hidden="1">
      <c r="A55" s="34" t="s">
        <v>119</v>
      </c>
      <c r="B55" s="16" t="s">
        <v>10</v>
      </c>
      <c r="C55" s="16" t="s">
        <v>16</v>
      </c>
      <c r="D55" s="25" t="s">
        <v>117</v>
      </c>
      <c r="E55" s="25"/>
      <c r="F55" s="46">
        <f>F56</f>
        <v>0</v>
      </c>
      <c r="G55" s="39">
        <f t="shared" si="0"/>
        <v>0</v>
      </c>
      <c r="H55" s="39">
        <f t="shared" si="0"/>
        <v>0</v>
      </c>
      <c r="I55" s="33"/>
    </row>
    <row r="56" spans="1:8" ht="36" customHeight="1" hidden="1">
      <c r="A56" s="22" t="s">
        <v>12</v>
      </c>
      <c r="B56" s="16" t="s">
        <v>10</v>
      </c>
      <c r="C56" s="16" t="s">
        <v>16</v>
      </c>
      <c r="D56" s="25" t="s">
        <v>117</v>
      </c>
      <c r="E56" s="25">
        <v>244</v>
      </c>
      <c r="F56" s="46"/>
      <c r="G56" s="39">
        <f t="shared" si="0"/>
        <v>0</v>
      </c>
      <c r="H56" s="39">
        <f t="shared" si="0"/>
        <v>0</v>
      </c>
    </row>
    <row r="57" spans="1:8" ht="31.5">
      <c r="A57" s="22" t="s">
        <v>81</v>
      </c>
      <c r="B57" s="16" t="s">
        <v>10</v>
      </c>
      <c r="C57" s="16" t="s">
        <v>16</v>
      </c>
      <c r="D57" s="25" t="s">
        <v>82</v>
      </c>
      <c r="E57" s="25"/>
      <c r="F57" s="46">
        <f>SUM(F58+F60+F62)</f>
        <v>3820.6</v>
      </c>
      <c r="G57" s="39">
        <f t="shared" si="0"/>
        <v>4049.836</v>
      </c>
      <c r="H57" s="39">
        <f t="shared" si="0"/>
        <v>4292.82616</v>
      </c>
    </row>
    <row r="58" spans="1:8" ht="31.5">
      <c r="A58" s="6" t="s">
        <v>60</v>
      </c>
      <c r="B58" s="16" t="s">
        <v>10</v>
      </c>
      <c r="C58" s="16" t="s">
        <v>16</v>
      </c>
      <c r="D58" s="25" t="s">
        <v>83</v>
      </c>
      <c r="E58" s="25"/>
      <c r="F58" s="46">
        <f>SUM(F59)</f>
        <v>1628.1</v>
      </c>
      <c r="G58" s="39">
        <f t="shared" si="0"/>
        <v>1725.7859999999998</v>
      </c>
      <c r="H58" s="39">
        <f t="shared" si="0"/>
        <v>1829.33316</v>
      </c>
    </row>
    <row r="59" spans="1:8" ht="31.5" customHeight="1">
      <c r="A59" s="22" t="s">
        <v>12</v>
      </c>
      <c r="B59" s="16" t="s">
        <v>10</v>
      </c>
      <c r="C59" s="16" t="s">
        <v>16</v>
      </c>
      <c r="D59" s="25" t="s">
        <v>83</v>
      </c>
      <c r="E59" s="25">
        <v>244</v>
      </c>
      <c r="F59" s="47">
        <v>1628.1</v>
      </c>
      <c r="G59" s="39">
        <f t="shared" si="0"/>
        <v>1725.7859999999998</v>
      </c>
      <c r="H59" s="39">
        <f t="shared" si="0"/>
        <v>1829.33316</v>
      </c>
    </row>
    <row r="60" spans="1:8" ht="31.5" customHeight="1">
      <c r="A60" s="6" t="s">
        <v>84</v>
      </c>
      <c r="B60" s="11" t="s">
        <v>10</v>
      </c>
      <c r="C60" s="11" t="s">
        <v>16</v>
      </c>
      <c r="D60" s="25" t="s">
        <v>130</v>
      </c>
      <c r="E60" s="11"/>
      <c r="F60" s="46">
        <f>F61</f>
        <v>2192.5</v>
      </c>
      <c r="G60" s="39">
        <f t="shared" si="0"/>
        <v>2324.05</v>
      </c>
      <c r="H60" s="39">
        <f t="shared" si="0"/>
        <v>2463.4930000000004</v>
      </c>
    </row>
    <row r="61" spans="1:8" ht="34.5" customHeight="1">
      <c r="A61" s="6" t="s">
        <v>85</v>
      </c>
      <c r="B61" s="11" t="s">
        <v>10</v>
      </c>
      <c r="C61" s="11" t="s">
        <v>16</v>
      </c>
      <c r="D61" s="25" t="s">
        <v>130</v>
      </c>
      <c r="E61" s="11">
        <v>244</v>
      </c>
      <c r="F61" s="47">
        <v>2192.5</v>
      </c>
      <c r="G61" s="39">
        <f t="shared" si="0"/>
        <v>2324.05</v>
      </c>
      <c r="H61" s="39">
        <f t="shared" si="0"/>
        <v>2463.4930000000004</v>
      </c>
    </row>
    <row r="62" spans="1:8" ht="33" customHeight="1" hidden="1">
      <c r="A62" s="6" t="s">
        <v>125</v>
      </c>
      <c r="B62" s="11" t="s">
        <v>10</v>
      </c>
      <c r="C62" s="11" t="s">
        <v>16</v>
      </c>
      <c r="D62" s="25" t="s">
        <v>126</v>
      </c>
      <c r="E62" s="11"/>
      <c r="F62" s="46">
        <f>F63</f>
        <v>0</v>
      </c>
      <c r="G62" s="39">
        <f t="shared" si="0"/>
        <v>0</v>
      </c>
      <c r="H62" s="39">
        <f t="shared" si="0"/>
        <v>0</v>
      </c>
    </row>
    <row r="63" spans="1:8" ht="31.5" customHeight="1" hidden="1">
      <c r="A63" s="6" t="s">
        <v>85</v>
      </c>
      <c r="B63" s="11" t="s">
        <v>10</v>
      </c>
      <c r="C63" s="11" t="s">
        <v>16</v>
      </c>
      <c r="D63" s="25" t="s">
        <v>126</v>
      </c>
      <c r="E63" s="11" t="s">
        <v>40</v>
      </c>
      <c r="F63" s="47"/>
      <c r="G63" s="39">
        <f t="shared" si="0"/>
        <v>0</v>
      </c>
      <c r="H63" s="39">
        <f t="shared" si="0"/>
        <v>0</v>
      </c>
    </row>
    <row r="64" spans="1:8" ht="18" customHeight="1" hidden="1">
      <c r="A64" s="6" t="s">
        <v>59</v>
      </c>
      <c r="B64" s="11" t="s">
        <v>10</v>
      </c>
      <c r="C64" s="11" t="s">
        <v>45</v>
      </c>
      <c r="D64" s="11"/>
      <c r="E64" s="11"/>
      <c r="F64" s="46">
        <f>SUM(F65)</f>
        <v>0</v>
      </c>
      <c r="G64" s="39">
        <f t="shared" si="0"/>
        <v>0</v>
      </c>
      <c r="H64" s="39">
        <f t="shared" si="0"/>
        <v>0</v>
      </c>
    </row>
    <row r="65" spans="1:8" ht="31.5">
      <c r="A65" s="15" t="s">
        <v>36</v>
      </c>
      <c r="B65" s="11" t="s">
        <v>10</v>
      </c>
      <c r="C65" s="11" t="s">
        <v>45</v>
      </c>
      <c r="D65" s="11" t="s">
        <v>62</v>
      </c>
      <c r="E65" s="11"/>
      <c r="F65" s="46">
        <f>SUM(F67)</f>
        <v>0</v>
      </c>
      <c r="G65" s="39">
        <f t="shared" si="0"/>
        <v>0</v>
      </c>
      <c r="H65" s="39">
        <f t="shared" si="0"/>
        <v>0</v>
      </c>
    </row>
    <row r="66" spans="1:8" ht="31.5">
      <c r="A66" s="6" t="s">
        <v>46</v>
      </c>
      <c r="B66" s="11" t="s">
        <v>10</v>
      </c>
      <c r="C66" s="11" t="s">
        <v>45</v>
      </c>
      <c r="D66" s="11" t="s">
        <v>86</v>
      </c>
      <c r="E66" s="11"/>
      <c r="F66" s="46">
        <f>F67</f>
        <v>0</v>
      </c>
      <c r="G66" s="39">
        <f t="shared" si="0"/>
        <v>0</v>
      </c>
      <c r="H66" s="39">
        <f t="shared" si="0"/>
        <v>0</v>
      </c>
    </row>
    <row r="67" spans="1:8" ht="47.25">
      <c r="A67" s="6" t="s">
        <v>17</v>
      </c>
      <c r="B67" s="11" t="s">
        <v>10</v>
      </c>
      <c r="C67" s="11" t="s">
        <v>45</v>
      </c>
      <c r="D67" s="11" t="s">
        <v>86</v>
      </c>
      <c r="E67" s="11">
        <v>244</v>
      </c>
      <c r="F67" s="46"/>
      <c r="G67" s="39">
        <f t="shared" si="0"/>
        <v>0</v>
      </c>
      <c r="H67" s="39">
        <f t="shared" si="0"/>
        <v>0</v>
      </c>
    </row>
    <row r="68" spans="1:8" ht="15.75">
      <c r="A68" s="9" t="s">
        <v>18</v>
      </c>
      <c r="B68" s="10" t="s">
        <v>19</v>
      </c>
      <c r="C68" s="10"/>
      <c r="D68" s="10"/>
      <c r="E68" s="10"/>
      <c r="F68" s="38">
        <f>F69+F75+F88</f>
        <v>7526.3</v>
      </c>
      <c r="G68" s="38">
        <f>G69+G75+G88</f>
        <v>7977.878000000001</v>
      </c>
      <c r="H68" s="38">
        <f>H69+H75+H88</f>
        <v>8456.55068</v>
      </c>
    </row>
    <row r="69" spans="1:8" ht="15.75">
      <c r="A69" s="6" t="s">
        <v>47</v>
      </c>
      <c r="B69" s="11" t="s">
        <v>19</v>
      </c>
      <c r="C69" s="11" t="s">
        <v>6</v>
      </c>
      <c r="D69" s="11"/>
      <c r="E69" s="11"/>
      <c r="F69" s="46">
        <f>F70+F73</f>
        <v>251.6</v>
      </c>
      <c r="G69" s="39">
        <f t="shared" si="0"/>
        <v>266.69599999999997</v>
      </c>
      <c r="H69" s="39">
        <f t="shared" si="0"/>
        <v>282.69775999999996</v>
      </c>
    </row>
    <row r="70" spans="1:8" ht="31.5">
      <c r="A70" s="15" t="s">
        <v>36</v>
      </c>
      <c r="B70" s="11" t="s">
        <v>19</v>
      </c>
      <c r="C70" s="11" t="s">
        <v>6</v>
      </c>
      <c r="D70" s="11" t="s">
        <v>62</v>
      </c>
      <c r="E70" s="11"/>
      <c r="F70" s="46">
        <f>F71</f>
        <v>50</v>
      </c>
      <c r="G70" s="39">
        <f t="shared" si="0"/>
        <v>53</v>
      </c>
      <c r="H70" s="39">
        <f t="shared" si="0"/>
        <v>56.18</v>
      </c>
    </row>
    <row r="71" spans="1:8" ht="15.75">
      <c r="A71" s="6" t="s">
        <v>87</v>
      </c>
      <c r="B71" s="11" t="s">
        <v>19</v>
      </c>
      <c r="C71" s="11" t="s">
        <v>6</v>
      </c>
      <c r="D71" s="11" t="s">
        <v>88</v>
      </c>
      <c r="E71" s="11"/>
      <c r="F71" s="46">
        <f>F72</f>
        <v>50</v>
      </c>
      <c r="G71" s="39">
        <f t="shared" si="0"/>
        <v>53</v>
      </c>
      <c r="H71" s="39">
        <f t="shared" si="0"/>
        <v>56.18</v>
      </c>
    </row>
    <row r="72" spans="1:8" ht="47.25">
      <c r="A72" s="6" t="s">
        <v>17</v>
      </c>
      <c r="B72" s="11" t="s">
        <v>19</v>
      </c>
      <c r="C72" s="11" t="s">
        <v>6</v>
      </c>
      <c r="D72" s="11" t="s">
        <v>88</v>
      </c>
      <c r="E72" s="11" t="s">
        <v>40</v>
      </c>
      <c r="F72" s="47">
        <v>50</v>
      </c>
      <c r="G72" s="39">
        <f t="shared" si="0"/>
        <v>53</v>
      </c>
      <c r="H72" s="39">
        <f t="shared" si="0"/>
        <v>56.18</v>
      </c>
    </row>
    <row r="73" spans="1:8" ht="63">
      <c r="A73" s="6" t="s">
        <v>89</v>
      </c>
      <c r="B73" s="11" t="s">
        <v>19</v>
      </c>
      <c r="C73" s="11" t="s">
        <v>6</v>
      </c>
      <c r="D73" s="11" t="s">
        <v>90</v>
      </c>
      <c r="E73" s="11"/>
      <c r="F73" s="46">
        <f>F74</f>
        <v>201.6</v>
      </c>
      <c r="G73" s="39">
        <f t="shared" si="0"/>
        <v>213.696</v>
      </c>
      <c r="H73" s="39">
        <f t="shared" si="0"/>
        <v>226.51776</v>
      </c>
    </row>
    <row r="74" spans="1:8" ht="47.25">
      <c r="A74" s="6" t="s">
        <v>49</v>
      </c>
      <c r="B74" s="11" t="s">
        <v>19</v>
      </c>
      <c r="C74" s="11" t="s">
        <v>6</v>
      </c>
      <c r="D74" s="11" t="s">
        <v>90</v>
      </c>
      <c r="E74" s="11" t="s">
        <v>48</v>
      </c>
      <c r="F74" s="47">
        <v>201.6</v>
      </c>
      <c r="G74" s="39">
        <f t="shared" si="0"/>
        <v>213.696</v>
      </c>
      <c r="H74" s="39">
        <f t="shared" si="0"/>
        <v>226.51776</v>
      </c>
    </row>
    <row r="75" spans="1:8" ht="15.75">
      <c r="A75" s="6" t="s">
        <v>20</v>
      </c>
      <c r="B75" s="11" t="s">
        <v>19</v>
      </c>
      <c r="C75" s="11" t="s">
        <v>7</v>
      </c>
      <c r="D75" s="11"/>
      <c r="E75" s="11"/>
      <c r="F75" s="46">
        <f>SUM(F79+F76)</f>
        <v>6550.7</v>
      </c>
      <c r="G75" s="39">
        <f t="shared" si="0"/>
        <v>6943.742</v>
      </c>
      <c r="H75" s="39">
        <f t="shared" si="0"/>
        <v>7360.3665200000005</v>
      </c>
    </row>
    <row r="76" spans="1:8" ht="15.75">
      <c r="A76" s="22" t="s">
        <v>106</v>
      </c>
      <c r="B76" s="11" t="s">
        <v>19</v>
      </c>
      <c r="C76" s="11" t="s">
        <v>7</v>
      </c>
      <c r="D76" s="11" t="s">
        <v>104</v>
      </c>
      <c r="E76" s="11"/>
      <c r="F76" s="46">
        <f>F77</f>
        <v>0</v>
      </c>
      <c r="G76" s="39">
        <f t="shared" si="0"/>
        <v>0</v>
      </c>
      <c r="H76" s="39">
        <f t="shared" si="0"/>
        <v>0</v>
      </c>
    </row>
    <row r="77" spans="1:8" ht="31.5">
      <c r="A77" s="6" t="s">
        <v>122</v>
      </c>
      <c r="B77" s="11" t="s">
        <v>19</v>
      </c>
      <c r="C77" s="11" t="s">
        <v>123</v>
      </c>
      <c r="D77" s="11" t="s">
        <v>124</v>
      </c>
      <c r="E77" s="11"/>
      <c r="F77" s="46">
        <f>F78</f>
        <v>0</v>
      </c>
      <c r="G77" s="39">
        <f t="shared" si="0"/>
        <v>0</v>
      </c>
      <c r="H77" s="39">
        <f t="shared" si="0"/>
        <v>0</v>
      </c>
    </row>
    <row r="78" spans="1:8" ht="47.25">
      <c r="A78" s="22" t="s">
        <v>12</v>
      </c>
      <c r="B78" s="11" t="s">
        <v>19</v>
      </c>
      <c r="C78" s="11" t="s">
        <v>123</v>
      </c>
      <c r="D78" s="11" t="s">
        <v>124</v>
      </c>
      <c r="E78" s="11" t="s">
        <v>40</v>
      </c>
      <c r="F78" s="47"/>
      <c r="G78" s="39">
        <f t="shared" si="0"/>
        <v>0</v>
      </c>
      <c r="H78" s="39">
        <f t="shared" si="0"/>
        <v>0</v>
      </c>
    </row>
    <row r="79" spans="1:8" ht="63">
      <c r="A79" s="22" t="s">
        <v>91</v>
      </c>
      <c r="B79" s="16" t="s">
        <v>19</v>
      </c>
      <c r="C79" s="16" t="s">
        <v>7</v>
      </c>
      <c r="D79" s="25" t="s">
        <v>92</v>
      </c>
      <c r="E79" s="11"/>
      <c r="F79" s="46">
        <f>F80+F82+F84+F86</f>
        <v>6550.7</v>
      </c>
      <c r="G79" s="39">
        <f t="shared" si="0"/>
        <v>6943.742</v>
      </c>
      <c r="H79" s="39">
        <f t="shared" si="0"/>
        <v>7360.3665200000005</v>
      </c>
    </row>
    <row r="80" spans="1:8" ht="15.75">
      <c r="A80" s="22" t="s">
        <v>21</v>
      </c>
      <c r="B80" s="16" t="s">
        <v>19</v>
      </c>
      <c r="C80" s="16" t="s">
        <v>7</v>
      </c>
      <c r="D80" s="25" t="s">
        <v>93</v>
      </c>
      <c r="E80" s="11"/>
      <c r="F80" s="46">
        <f>SUM(F81)</f>
        <v>1869</v>
      </c>
      <c r="G80" s="39">
        <f t="shared" si="0"/>
        <v>1981.14</v>
      </c>
      <c r="H80" s="39">
        <f t="shared" si="0"/>
        <v>2100.0084</v>
      </c>
    </row>
    <row r="81" spans="1:8" ht="47.25">
      <c r="A81" s="22" t="s">
        <v>12</v>
      </c>
      <c r="B81" s="16" t="s">
        <v>19</v>
      </c>
      <c r="C81" s="16" t="s">
        <v>7</v>
      </c>
      <c r="D81" s="25" t="s">
        <v>93</v>
      </c>
      <c r="E81" s="11">
        <v>244</v>
      </c>
      <c r="F81" s="47">
        <v>1869</v>
      </c>
      <c r="G81" s="39">
        <f aca="true" t="shared" si="1" ref="G81:H109">F81*6%+F81</f>
        <v>1981.14</v>
      </c>
      <c r="H81" s="39">
        <f t="shared" si="1"/>
        <v>2100.0084</v>
      </c>
    </row>
    <row r="82" spans="1:8" ht="15.75">
      <c r="A82" s="6" t="s">
        <v>22</v>
      </c>
      <c r="B82" s="11" t="s">
        <v>19</v>
      </c>
      <c r="C82" s="11" t="s">
        <v>7</v>
      </c>
      <c r="D82" s="11" t="s">
        <v>94</v>
      </c>
      <c r="E82" s="11"/>
      <c r="F82" s="46">
        <f>SUM(F83)</f>
        <v>260</v>
      </c>
      <c r="G82" s="39">
        <f t="shared" si="1"/>
        <v>275.6</v>
      </c>
      <c r="H82" s="39">
        <f t="shared" si="1"/>
        <v>292.136</v>
      </c>
    </row>
    <row r="83" spans="1:8" ht="47.25">
      <c r="A83" s="5" t="s">
        <v>12</v>
      </c>
      <c r="B83" s="11" t="s">
        <v>19</v>
      </c>
      <c r="C83" s="11" t="s">
        <v>7</v>
      </c>
      <c r="D83" s="11" t="s">
        <v>94</v>
      </c>
      <c r="E83" s="11">
        <v>244</v>
      </c>
      <c r="F83" s="47">
        <v>260</v>
      </c>
      <c r="G83" s="39">
        <f t="shared" si="1"/>
        <v>275.6</v>
      </c>
      <c r="H83" s="39">
        <f t="shared" si="1"/>
        <v>292.136</v>
      </c>
    </row>
    <row r="84" spans="1:8" ht="15.75">
      <c r="A84" s="5" t="s">
        <v>50</v>
      </c>
      <c r="B84" s="11" t="s">
        <v>19</v>
      </c>
      <c r="C84" s="11" t="s">
        <v>7</v>
      </c>
      <c r="D84" s="11" t="s">
        <v>95</v>
      </c>
      <c r="E84" s="11"/>
      <c r="F84" s="46">
        <f>F85</f>
        <v>496</v>
      </c>
      <c r="G84" s="39">
        <f t="shared" si="1"/>
        <v>525.76</v>
      </c>
      <c r="H84" s="39">
        <f t="shared" si="1"/>
        <v>557.3056</v>
      </c>
    </row>
    <row r="85" spans="1:8" ht="47.25">
      <c r="A85" s="5" t="s">
        <v>12</v>
      </c>
      <c r="B85" s="11" t="s">
        <v>19</v>
      </c>
      <c r="C85" s="11" t="s">
        <v>7</v>
      </c>
      <c r="D85" s="11" t="s">
        <v>95</v>
      </c>
      <c r="E85" s="11" t="s">
        <v>40</v>
      </c>
      <c r="F85" s="47">
        <v>496</v>
      </c>
      <c r="G85" s="39">
        <f t="shared" si="1"/>
        <v>525.76</v>
      </c>
      <c r="H85" s="39">
        <f t="shared" si="1"/>
        <v>557.3056</v>
      </c>
    </row>
    <row r="86" spans="1:8" ht="31.5">
      <c r="A86" s="6" t="s">
        <v>23</v>
      </c>
      <c r="B86" s="11" t="s">
        <v>19</v>
      </c>
      <c r="C86" s="11" t="s">
        <v>7</v>
      </c>
      <c r="D86" s="11" t="s">
        <v>96</v>
      </c>
      <c r="E86" s="11"/>
      <c r="F86" s="46">
        <f>SUM(F87)</f>
        <v>3925.7</v>
      </c>
      <c r="G86" s="39">
        <f t="shared" si="1"/>
        <v>4161.242</v>
      </c>
      <c r="H86" s="39">
        <f t="shared" si="1"/>
        <v>4410.91652</v>
      </c>
    </row>
    <row r="87" spans="1:8" ht="47.25">
      <c r="A87" s="5" t="s">
        <v>12</v>
      </c>
      <c r="B87" s="11" t="s">
        <v>19</v>
      </c>
      <c r="C87" s="11" t="s">
        <v>7</v>
      </c>
      <c r="D87" s="11" t="s">
        <v>96</v>
      </c>
      <c r="E87" s="11">
        <v>244</v>
      </c>
      <c r="F87" s="47">
        <v>3925.7</v>
      </c>
      <c r="G87" s="39">
        <f t="shared" si="1"/>
        <v>4161.242</v>
      </c>
      <c r="H87" s="39">
        <f t="shared" si="1"/>
        <v>4410.91652</v>
      </c>
    </row>
    <row r="88" spans="1:8" ht="31.5">
      <c r="A88" s="5" t="s">
        <v>51</v>
      </c>
      <c r="B88" s="11" t="s">
        <v>19</v>
      </c>
      <c r="C88" s="11" t="s">
        <v>19</v>
      </c>
      <c r="D88" s="11"/>
      <c r="E88" s="11"/>
      <c r="F88" s="46">
        <f>F89+F91+F93</f>
        <v>724</v>
      </c>
      <c r="G88" s="39">
        <f t="shared" si="1"/>
        <v>767.44</v>
      </c>
      <c r="H88" s="39">
        <f t="shared" si="1"/>
        <v>813.4864</v>
      </c>
    </row>
    <row r="89" spans="1:8" ht="63">
      <c r="A89" s="5" t="s">
        <v>120</v>
      </c>
      <c r="B89" s="11" t="s">
        <v>19</v>
      </c>
      <c r="C89" s="11" t="s">
        <v>19</v>
      </c>
      <c r="D89" s="11" t="s">
        <v>97</v>
      </c>
      <c r="E89" s="11"/>
      <c r="F89" s="46">
        <f>F90</f>
        <v>724</v>
      </c>
      <c r="G89" s="39">
        <f t="shared" si="1"/>
        <v>767.44</v>
      </c>
      <c r="H89" s="39">
        <f t="shared" si="1"/>
        <v>813.4864</v>
      </c>
    </row>
    <row r="90" spans="1:8" ht="47.25">
      <c r="A90" s="5" t="s">
        <v>12</v>
      </c>
      <c r="B90" s="11" t="s">
        <v>19</v>
      </c>
      <c r="C90" s="11" t="s">
        <v>19</v>
      </c>
      <c r="D90" s="11" t="s">
        <v>97</v>
      </c>
      <c r="E90" s="11" t="s">
        <v>40</v>
      </c>
      <c r="F90" s="47">
        <v>724</v>
      </c>
      <c r="G90" s="39">
        <f t="shared" si="1"/>
        <v>767.44</v>
      </c>
      <c r="H90" s="39">
        <f t="shared" si="1"/>
        <v>813.4864</v>
      </c>
    </row>
    <row r="91" spans="1:8" ht="63">
      <c r="A91" s="5" t="s">
        <v>110</v>
      </c>
      <c r="B91" s="11" t="s">
        <v>19</v>
      </c>
      <c r="C91" s="11" t="s">
        <v>19</v>
      </c>
      <c r="D91" s="11" t="s">
        <v>108</v>
      </c>
      <c r="E91" s="11"/>
      <c r="F91" s="46">
        <f>F92</f>
        <v>0</v>
      </c>
      <c r="G91" s="39">
        <f t="shared" si="1"/>
        <v>0</v>
      </c>
      <c r="H91" s="39">
        <f t="shared" si="1"/>
        <v>0</v>
      </c>
    </row>
    <row r="92" spans="1:8" ht="47.25">
      <c r="A92" s="5" t="s">
        <v>12</v>
      </c>
      <c r="B92" s="11" t="s">
        <v>19</v>
      </c>
      <c r="C92" s="11" t="s">
        <v>19</v>
      </c>
      <c r="D92" s="11" t="s">
        <v>108</v>
      </c>
      <c r="E92" s="11" t="s">
        <v>40</v>
      </c>
      <c r="F92" s="46"/>
      <c r="G92" s="39">
        <f t="shared" si="1"/>
        <v>0</v>
      </c>
      <c r="H92" s="39">
        <f t="shared" si="1"/>
        <v>0</v>
      </c>
    </row>
    <row r="93" spans="1:8" ht="63">
      <c r="A93" s="5" t="s">
        <v>111</v>
      </c>
      <c r="B93" s="11" t="s">
        <v>19</v>
      </c>
      <c r="C93" s="11" t="s">
        <v>19</v>
      </c>
      <c r="D93" s="11" t="s">
        <v>109</v>
      </c>
      <c r="E93" s="11"/>
      <c r="F93" s="46">
        <f>F94</f>
        <v>0</v>
      </c>
      <c r="G93" s="39">
        <f t="shared" si="1"/>
        <v>0</v>
      </c>
      <c r="H93" s="39">
        <f t="shared" si="1"/>
        <v>0</v>
      </c>
    </row>
    <row r="94" spans="1:8" ht="47.25">
      <c r="A94" s="5" t="s">
        <v>12</v>
      </c>
      <c r="B94" s="11" t="s">
        <v>19</v>
      </c>
      <c r="C94" s="11" t="s">
        <v>19</v>
      </c>
      <c r="D94" s="11" t="s">
        <v>109</v>
      </c>
      <c r="E94" s="11" t="s">
        <v>40</v>
      </c>
      <c r="F94" s="46"/>
      <c r="G94" s="39">
        <f t="shared" si="1"/>
        <v>0</v>
      </c>
      <c r="H94" s="39">
        <f t="shared" si="1"/>
        <v>0</v>
      </c>
    </row>
    <row r="95" spans="1:8" ht="15.75">
      <c r="A95" s="7" t="s">
        <v>24</v>
      </c>
      <c r="B95" s="8" t="s">
        <v>25</v>
      </c>
      <c r="C95" s="8"/>
      <c r="D95" s="8"/>
      <c r="E95" s="8"/>
      <c r="F95" s="38">
        <f>SUM(F96)</f>
        <v>5198.7</v>
      </c>
      <c r="G95" s="38">
        <f>SUM(G96)</f>
        <v>5510.621999999999</v>
      </c>
      <c r="H95" s="40">
        <f>SUM(H96)</f>
        <v>5841.259319999999</v>
      </c>
    </row>
    <row r="96" spans="1:8" ht="15.75">
      <c r="A96" s="5" t="s">
        <v>26</v>
      </c>
      <c r="B96" s="4" t="s">
        <v>25</v>
      </c>
      <c r="C96" s="4" t="s">
        <v>6</v>
      </c>
      <c r="D96" s="4"/>
      <c r="E96" s="4"/>
      <c r="F96" s="46">
        <f>SUM(F97)</f>
        <v>5198.7</v>
      </c>
      <c r="G96" s="39">
        <f t="shared" si="1"/>
        <v>5510.621999999999</v>
      </c>
      <c r="H96" s="39">
        <f t="shared" si="1"/>
        <v>5841.259319999999</v>
      </c>
    </row>
    <row r="97" spans="1:8" ht="31.5">
      <c r="A97" s="15" t="s">
        <v>36</v>
      </c>
      <c r="B97" s="16" t="s">
        <v>25</v>
      </c>
      <c r="C97" s="16" t="s">
        <v>6</v>
      </c>
      <c r="D97" s="16" t="s">
        <v>62</v>
      </c>
      <c r="E97" s="11"/>
      <c r="F97" s="46">
        <f>SUM(F99)</f>
        <v>5198.7</v>
      </c>
      <c r="G97" s="39">
        <f t="shared" si="1"/>
        <v>5510.621999999999</v>
      </c>
      <c r="H97" s="39">
        <f t="shared" si="1"/>
        <v>5841.259319999999</v>
      </c>
    </row>
    <row r="98" spans="1:8" ht="47.25">
      <c r="A98" s="26" t="s">
        <v>63</v>
      </c>
      <c r="B98" s="16" t="s">
        <v>25</v>
      </c>
      <c r="C98" s="16" t="s">
        <v>6</v>
      </c>
      <c r="D98" s="27" t="s">
        <v>64</v>
      </c>
      <c r="E98" s="11"/>
      <c r="F98" s="46">
        <f>F99</f>
        <v>5198.7</v>
      </c>
      <c r="G98" s="39">
        <f t="shared" si="1"/>
        <v>5510.621999999999</v>
      </c>
      <c r="H98" s="39">
        <f t="shared" si="1"/>
        <v>5841.259319999999</v>
      </c>
    </row>
    <row r="99" spans="1:8" ht="15.75">
      <c r="A99" s="5" t="s">
        <v>8</v>
      </c>
      <c r="B99" s="23" t="s">
        <v>25</v>
      </c>
      <c r="C99" s="23" t="s">
        <v>6</v>
      </c>
      <c r="D99" s="23" t="s">
        <v>64</v>
      </c>
      <c r="E99" s="11" t="s">
        <v>27</v>
      </c>
      <c r="F99" s="47">
        <v>5198.7</v>
      </c>
      <c r="G99" s="39">
        <f t="shared" si="1"/>
        <v>5510.621999999999</v>
      </c>
      <c r="H99" s="39">
        <f t="shared" si="1"/>
        <v>5841.259319999999</v>
      </c>
    </row>
    <row r="100" spans="1:8" ht="15.75">
      <c r="A100" s="7" t="s">
        <v>58</v>
      </c>
      <c r="B100" s="8" t="s">
        <v>52</v>
      </c>
      <c r="C100" s="8"/>
      <c r="D100" s="10"/>
      <c r="E100" s="10"/>
      <c r="F100" s="38">
        <f>F101</f>
        <v>86.4</v>
      </c>
      <c r="G100" s="39">
        <f t="shared" si="1"/>
        <v>91.584</v>
      </c>
      <c r="H100" s="39">
        <f t="shared" si="1"/>
        <v>97.07904</v>
      </c>
    </row>
    <row r="101" spans="1:8" ht="15.75">
      <c r="A101" s="22" t="s">
        <v>53</v>
      </c>
      <c r="B101" s="16" t="s">
        <v>52</v>
      </c>
      <c r="C101" s="16" t="s">
        <v>6</v>
      </c>
      <c r="D101" s="25"/>
      <c r="E101" s="25"/>
      <c r="F101" s="46">
        <f>F102</f>
        <v>86.4</v>
      </c>
      <c r="G101" s="39">
        <f t="shared" si="1"/>
        <v>91.584</v>
      </c>
      <c r="H101" s="39">
        <f t="shared" si="1"/>
        <v>97.07904</v>
      </c>
    </row>
    <row r="102" spans="1:8" s="12" customFormat="1" ht="31.5">
      <c r="A102" s="15" t="s">
        <v>36</v>
      </c>
      <c r="B102" s="16" t="s">
        <v>52</v>
      </c>
      <c r="C102" s="16" t="s">
        <v>6</v>
      </c>
      <c r="D102" s="16" t="s">
        <v>62</v>
      </c>
      <c r="E102" s="25"/>
      <c r="F102" s="46">
        <f>F104</f>
        <v>86.4</v>
      </c>
      <c r="G102" s="39">
        <f t="shared" si="1"/>
        <v>91.584</v>
      </c>
      <c r="H102" s="39">
        <f t="shared" si="1"/>
        <v>97.07904</v>
      </c>
    </row>
    <row r="103" spans="1:8" ht="15.75">
      <c r="A103" s="22" t="s">
        <v>98</v>
      </c>
      <c r="B103" s="16" t="s">
        <v>52</v>
      </c>
      <c r="C103" s="16" t="s">
        <v>6</v>
      </c>
      <c r="D103" s="25" t="s">
        <v>99</v>
      </c>
      <c r="E103" s="25"/>
      <c r="F103" s="46">
        <f>F104</f>
        <v>86.4</v>
      </c>
      <c r="G103" s="39">
        <f t="shared" si="1"/>
        <v>91.584</v>
      </c>
      <c r="H103" s="39">
        <f t="shared" si="1"/>
        <v>97.07904</v>
      </c>
    </row>
    <row r="104" spans="1:8" ht="15.75">
      <c r="A104" s="22" t="s">
        <v>54</v>
      </c>
      <c r="B104" s="16" t="s">
        <v>52</v>
      </c>
      <c r="C104" s="16" t="s">
        <v>6</v>
      </c>
      <c r="D104" s="25" t="s">
        <v>99</v>
      </c>
      <c r="E104" s="25">
        <v>312</v>
      </c>
      <c r="F104" s="47">
        <v>86.4</v>
      </c>
      <c r="G104" s="39">
        <f t="shared" si="1"/>
        <v>91.584</v>
      </c>
      <c r="H104" s="39">
        <f t="shared" si="1"/>
        <v>97.07904</v>
      </c>
    </row>
    <row r="105" spans="1:8" ht="15.75">
      <c r="A105" s="7" t="s">
        <v>56</v>
      </c>
      <c r="B105" s="8" t="s">
        <v>55</v>
      </c>
      <c r="C105" s="8"/>
      <c r="D105" s="10"/>
      <c r="E105" s="10"/>
      <c r="F105" s="38">
        <f>F106</f>
        <v>57</v>
      </c>
      <c r="G105" s="39">
        <f t="shared" si="1"/>
        <v>60.42</v>
      </c>
      <c r="H105" s="39">
        <f t="shared" si="1"/>
        <v>64.04520000000001</v>
      </c>
    </row>
    <row r="106" spans="1:8" s="12" customFormat="1" ht="31.5">
      <c r="A106" s="5" t="s">
        <v>57</v>
      </c>
      <c r="B106" s="4" t="s">
        <v>55</v>
      </c>
      <c r="C106" s="4" t="s">
        <v>19</v>
      </c>
      <c r="D106" s="11"/>
      <c r="E106" s="11"/>
      <c r="F106" s="46">
        <f>F108</f>
        <v>57</v>
      </c>
      <c r="G106" s="39">
        <f t="shared" si="1"/>
        <v>60.42</v>
      </c>
      <c r="H106" s="39">
        <f t="shared" si="1"/>
        <v>64.04520000000001</v>
      </c>
    </row>
    <row r="107" spans="1:8" ht="31.5">
      <c r="A107" s="15" t="s">
        <v>36</v>
      </c>
      <c r="B107" s="16" t="s">
        <v>55</v>
      </c>
      <c r="C107" s="16" t="s">
        <v>19</v>
      </c>
      <c r="D107" s="16" t="s">
        <v>62</v>
      </c>
      <c r="E107" s="25"/>
      <c r="F107" s="46">
        <f>F108</f>
        <v>57</v>
      </c>
      <c r="G107" s="39">
        <f t="shared" si="1"/>
        <v>60.42</v>
      </c>
      <c r="H107" s="39">
        <f t="shared" si="1"/>
        <v>64.04520000000001</v>
      </c>
    </row>
    <row r="108" spans="1:8" ht="31.5">
      <c r="A108" s="5" t="s">
        <v>121</v>
      </c>
      <c r="B108" s="4" t="s">
        <v>55</v>
      </c>
      <c r="C108" s="4" t="s">
        <v>19</v>
      </c>
      <c r="D108" s="25" t="s">
        <v>100</v>
      </c>
      <c r="E108" s="11"/>
      <c r="F108" s="46">
        <f>F109</f>
        <v>57</v>
      </c>
      <c r="G108" s="39">
        <f t="shared" si="1"/>
        <v>60.42</v>
      </c>
      <c r="H108" s="39">
        <f t="shared" si="1"/>
        <v>64.04520000000001</v>
      </c>
    </row>
    <row r="109" spans="1:8" ht="47.25">
      <c r="A109" s="5" t="s">
        <v>12</v>
      </c>
      <c r="B109" s="4" t="s">
        <v>55</v>
      </c>
      <c r="C109" s="4" t="s">
        <v>19</v>
      </c>
      <c r="D109" s="25" t="s">
        <v>100</v>
      </c>
      <c r="E109" s="11" t="s">
        <v>40</v>
      </c>
      <c r="F109" s="47">
        <v>57</v>
      </c>
      <c r="G109" s="39">
        <f t="shared" si="1"/>
        <v>60.42</v>
      </c>
      <c r="H109" s="39">
        <f t="shared" si="1"/>
        <v>64.04520000000001</v>
      </c>
    </row>
    <row r="110" spans="1:8" ht="15.75">
      <c r="A110" s="7" t="s">
        <v>28</v>
      </c>
      <c r="B110" s="8"/>
      <c r="C110" s="8"/>
      <c r="D110" s="8"/>
      <c r="E110" s="8"/>
      <c r="F110" s="38">
        <f>F16+F38+F49+F68+F100+F95+F105+F44</f>
        <v>19766.049</v>
      </c>
      <c r="G110" s="38">
        <f>G16+G38+G49+G68+G100+G95+G105+G44</f>
        <v>20952.01194</v>
      </c>
      <c r="H110" s="40">
        <f>H16+H38+H49+H68+H100+H95+H105+H44</f>
        <v>22209.1326564</v>
      </c>
    </row>
  </sheetData>
  <sheetProtection/>
  <mergeCells count="11">
    <mergeCell ref="B7:E7"/>
    <mergeCell ref="A9:E9"/>
    <mergeCell ref="A10:E10"/>
    <mergeCell ref="A11:E11"/>
    <mergeCell ref="D13:E13"/>
    <mergeCell ref="B6:E6"/>
    <mergeCell ref="B1:E1"/>
    <mergeCell ref="B2:E2"/>
    <mergeCell ref="B3:E3"/>
    <mergeCell ref="B4:E4"/>
    <mergeCell ref="B5:E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2017-11-29T10:26:44Z</dcterms:modified>
  <cp:category/>
  <cp:version/>
  <cp:contentType/>
  <cp:contentStatus/>
</cp:coreProperties>
</file>