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миты общие на 2011 год" sheetId="1" r:id="rId1"/>
    <sheet name="Лимиты в разрезе отраслей" sheetId="2" r:id="rId2"/>
  </sheets>
  <definedNames>
    <definedName name="_xlnm.Print_Area" localSheetId="0">'Лимиты общие на 2011 год'!$A$1:$F$46</definedName>
  </definedNames>
  <calcPr fullCalcOnLoad="1"/>
</workbook>
</file>

<file path=xl/sharedStrings.xml><?xml version="1.0" encoding="utf-8"?>
<sst xmlns="http://schemas.openxmlformats.org/spreadsheetml/2006/main" count="182" uniqueCount="64">
  <si>
    <t>Лимиты</t>
  </si>
  <si>
    <t>по муниципальному образованию "Кузоватовский район"</t>
  </si>
  <si>
    <t>Вид ТЭР</t>
  </si>
  <si>
    <t>Ед.изм.</t>
  </si>
  <si>
    <t>в том числе:</t>
  </si>
  <si>
    <t>здравоохранение</t>
  </si>
  <si>
    <t>образование</t>
  </si>
  <si>
    <t>культура</t>
  </si>
  <si>
    <t>спорт</t>
  </si>
  <si>
    <t>другие</t>
  </si>
  <si>
    <t xml:space="preserve">     электроэнергия</t>
  </si>
  <si>
    <t>установленные лимиты</t>
  </si>
  <si>
    <t>тыс.кВт.ч.</t>
  </si>
  <si>
    <t>тыс.руб.</t>
  </si>
  <si>
    <t xml:space="preserve">     природный газ</t>
  </si>
  <si>
    <t>тыс.м.куб.</t>
  </si>
  <si>
    <t xml:space="preserve">     водоснабжение</t>
  </si>
  <si>
    <t xml:space="preserve">     тепловая энергия</t>
  </si>
  <si>
    <t>Гкал</t>
  </si>
  <si>
    <t>Всего за 2011 год</t>
  </si>
  <si>
    <t>из них по кварталам:</t>
  </si>
  <si>
    <t>Всего за квартал</t>
  </si>
  <si>
    <t>1 квартал 2011 года</t>
  </si>
  <si>
    <t>2 квартал 2011 года</t>
  </si>
  <si>
    <t>3 квартал 2011 года</t>
  </si>
  <si>
    <t>4 квартал 2011 года</t>
  </si>
  <si>
    <t>потребления топливно-энергетических ресурсов на 2011 год</t>
  </si>
  <si>
    <t xml:space="preserve">Согласовано:                                                           </t>
  </si>
  <si>
    <t>Утверждаю:</t>
  </si>
  <si>
    <t>Министр энергетики и ЖКК</t>
  </si>
  <si>
    <t>Ульяновской области</t>
  </si>
  <si>
    <t>МО "Кузоватовский район"</t>
  </si>
  <si>
    <t xml:space="preserve"> А.В.Букин</t>
  </si>
  <si>
    <t>А.Н.Вильчик</t>
  </si>
  <si>
    <t xml:space="preserve">Лимиты </t>
  </si>
  <si>
    <t xml:space="preserve">потребления топливно-энергетических ресурсов и коммунальных услуг </t>
  </si>
  <si>
    <t xml:space="preserve">на 2011 год по муниципальным учреждениям социальной сферы </t>
  </si>
  <si>
    <t>муниципального  образования «Кузоватовский район».</t>
  </si>
  <si>
    <t>Наименование</t>
  </si>
  <si>
    <t>Единицы измерения</t>
  </si>
  <si>
    <t>Лимиты                            на 2011 год</t>
  </si>
  <si>
    <t>Установленные цены и тарифы                  на 2011 год (руб.)</t>
  </si>
  <si>
    <t>Потребность в стоимостном выражении (тыс.руб.)</t>
  </si>
  <si>
    <t xml:space="preserve">Электроэнергия </t>
  </si>
  <si>
    <t>Тепловая энергия</t>
  </si>
  <si>
    <t>Природный газ</t>
  </si>
  <si>
    <t>ГВС</t>
  </si>
  <si>
    <t>тонн</t>
  </si>
  <si>
    <t>Дрова</t>
  </si>
  <si>
    <t>Мазут</t>
  </si>
  <si>
    <t>Котельно-печное топливо</t>
  </si>
  <si>
    <t>Уголь</t>
  </si>
  <si>
    <t>Водопотребление</t>
  </si>
  <si>
    <t>Водоотведение</t>
  </si>
  <si>
    <t>Вывоз ТБО</t>
  </si>
  <si>
    <t>м.куб.</t>
  </si>
  <si>
    <t>Утилизация ТБО</t>
  </si>
  <si>
    <t>Вывоз ЖБО</t>
  </si>
  <si>
    <t>Итого</t>
  </si>
  <si>
    <t>администрациии МО "Кузоватовский район"</t>
  </si>
  <si>
    <t>Начальник отдела энергетики и газообеспечения</t>
  </si>
  <si>
    <t>С.А.Шашкин</t>
  </si>
  <si>
    <t>администрациии МО "Кузоватовский район"                                    С.А.Шашкин</t>
  </si>
  <si>
    <t xml:space="preserve">Глава администрации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</si>
</sst>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Alignment="1">
      <alignment horizontal="center" vertical="center" wrapText="1"/>
    </xf>
    <xf numFmtId="9" fontId="5" fillId="0" borderId="0" xfId="55" applyFont="1" applyAlignment="1">
      <alignment horizontal="left"/>
    </xf>
    <xf numFmtId="9" fontId="5" fillId="0" borderId="0" xfId="55" applyFont="1" applyAlignment="1">
      <alignment/>
    </xf>
    <xf numFmtId="0" fontId="5" fillId="0" borderId="0" xfId="0" applyFont="1" applyAlignment="1">
      <alignment horizontal="left"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180" fontId="6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80" fontId="5" fillId="0" borderId="10" xfId="0" applyNumberFormat="1" applyFont="1" applyFill="1" applyBorder="1" applyAlignment="1">
      <alignment horizontal="center" vertical="top" wrapText="1"/>
    </xf>
    <xf numFmtId="181" fontId="5" fillId="0" borderId="10" xfId="0" applyNumberFormat="1" applyFont="1" applyFill="1" applyBorder="1" applyAlignment="1">
      <alignment horizontal="center" vertical="top" wrapText="1"/>
    </xf>
    <xf numFmtId="180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4">
      <selection activeCell="H23" sqref="H23"/>
    </sheetView>
  </sheetViews>
  <sheetFormatPr defaultColWidth="9.140625" defaultRowHeight="12.75"/>
  <cols>
    <col min="1" max="1" width="30.57421875" style="0" customWidth="1"/>
    <col min="2" max="2" width="13.28125" style="0" customWidth="1"/>
    <col min="3" max="5" width="19.7109375" style="0" customWidth="1"/>
  </cols>
  <sheetData>
    <row r="1" spans="1:5" ht="18.75">
      <c r="A1" s="10" t="s">
        <v>27</v>
      </c>
      <c r="B1" s="10"/>
      <c r="C1" s="11"/>
      <c r="D1" s="32" t="s">
        <v>28</v>
      </c>
      <c r="E1" s="32"/>
    </row>
    <row r="2" spans="1:5" ht="18.75">
      <c r="A2" s="32" t="s">
        <v>29</v>
      </c>
      <c r="B2" s="32"/>
      <c r="D2" s="32" t="s">
        <v>63</v>
      </c>
      <c r="E2" s="32"/>
    </row>
    <row r="3" spans="1:5" ht="18.75">
      <c r="A3" s="32" t="s">
        <v>30</v>
      </c>
      <c r="B3" s="32"/>
      <c r="D3" s="32" t="s">
        <v>31</v>
      </c>
      <c r="E3" s="32"/>
    </row>
    <row r="4" spans="1:5" ht="26.25" customHeight="1">
      <c r="A4" s="13"/>
      <c r="B4" s="14" t="s">
        <v>32</v>
      </c>
      <c r="D4" s="15"/>
      <c r="E4" s="16" t="s">
        <v>33</v>
      </c>
    </row>
    <row r="5" spans="1:6" ht="14.25" customHeight="1">
      <c r="A5" s="16"/>
      <c r="F5" s="17"/>
    </row>
    <row r="6" ht="14.25" customHeight="1">
      <c r="A6" s="16"/>
    </row>
    <row r="7" ht="14.25" customHeight="1">
      <c r="A7" s="16"/>
    </row>
    <row r="8" ht="14.25" customHeight="1">
      <c r="A8" s="16"/>
    </row>
    <row r="9" ht="14.25" customHeight="1">
      <c r="A9" s="16"/>
    </row>
    <row r="10" ht="14.25" customHeight="1">
      <c r="A10" s="16"/>
    </row>
    <row r="11" spans="1:5" ht="18.75">
      <c r="A11" s="33" t="s">
        <v>34</v>
      </c>
      <c r="B11" s="33"/>
      <c r="C11" s="33"/>
      <c r="D11" s="33"/>
      <c r="E11" s="33"/>
    </row>
    <row r="12" spans="1:5" ht="18.75">
      <c r="A12" s="33" t="s">
        <v>35</v>
      </c>
      <c r="B12" s="33"/>
      <c r="C12" s="33"/>
      <c r="D12" s="33"/>
      <c r="E12" s="33"/>
    </row>
    <row r="13" spans="1:5" ht="18.75">
      <c r="A13" s="33" t="s">
        <v>36</v>
      </c>
      <c r="B13" s="33"/>
      <c r="C13" s="33"/>
      <c r="D13" s="33"/>
      <c r="E13" s="33"/>
    </row>
    <row r="14" spans="1:5" ht="18.75">
      <c r="A14" s="33" t="s">
        <v>37</v>
      </c>
      <c r="B14" s="33"/>
      <c r="C14" s="33"/>
      <c r="D14" s="33"/>
      <c r="E14" s="33"/>
    </row>
    <row r="15" spans="1:5" ht="18.75">
      <c r="A15" s="18"/>
      <c r="B15" s="18"/>
      <c r="C15" s="18"/>
      <c r="D15" s="18"/>
      <c r="E15" s="18"/>
    </row>
    <row r="16" ht="18.75">
      <c r="A16" s="18"/>
    </row>
    <row r="17" spans="1:5" ht="24" customHeight="1">
      <c r="A17" s="34" t="s">
        <v>38</v>
      </c>
      <c r="B17" s="34" t="s">
        <v>39</v>
      </c>
      <c r="C17" s="34" t="s">
        <v>40</v>
      </c>
      <c r="D17" s="34" t="s">
        <v>41</v>
      </c>
      <c r="E17" s="34" t="s">
        <v>42</v>
      </c>
    </row>
    <row r="18" spans="1:5" ht="24" customHeight="1">
      <c r="A18" s="34"/>
      <c r="B18" s="34"/>
      <c r="C18" s="34"/>
      <c r="D18" s="34"/>
      <c r="E18" s="34"/>
    </row>
    <row r="19" spans="1:5" ht="24" customHeight="1">
      <c r="A19" s="34"/>
      <c r="B19" s="34"/>
      <c r="C19" s="34"/>
      <c r="D19" s="34"/>
      <c r="E19" s="34"/>
    </row>
    <row r="20" spans="1:5" ht="18" customHeight="1">
      <c r="A20" s="19" t="s">
        <v>43</v>
      </c>
      <c r="B20" s="19" t="s">
        <v>12</v>
      </c>
      <c r="C20" s="27">
        <v>1750.3</v>
      </c>
      <c r="D20" s="28">
        <v>5.32</v>
      </c>
      <c r="E20" s="29">
        <f>C20*D20</f>
        <v>9311.596</v>
      </c>
    </row>
    <row r="21" spans="1:5" ht="18" customHeight="1">
      <c r="A21" s="19" t="s">
        <v>44</v>
      </c>
      <c r="B21" s="19" t="s">
        <v>18</v>
      </c>
      <c r="C21" s="27">
        <v>6790.6</v>
      </c>
      <c r="D21" s="28">
        <v>1159.56</v>
      </c>
      <c r="E21" s="29">
        <f>C21*D21/1000</f>
        <v>7874.108136</v>
      </c>
    </row>
    <row r="22" spans="1:5" ht="18" customHeight="1">
      <c r="A22" s="19" t="s">
        <v>45</v>
      </c>
      <c r="B22" s="19" t="s">
        <v>15</v>
      </c>
      <c r="C22" s="27">
        <v>453.7</v>
      </c>
      <c r="D22" s="30">
        <v>4.304</v>
      </c>
      <c r="E22" s="29">
        <f>C22*D22</f>
        <v>1952.7248000000002</v>
      </c>
    </row>
    <row r="23" spans="1:5" ht="18" customHeight="1">
      <c r="A23" s="19" t="s">
        <v>46</v>
      </c>
      <c r="B23" s="19" t="s">
        <v>47</v>
      </c>
      <c r="C23" s="27"/>
      <c r="D23" s="28"/>
      <c r="E23" s="27"/>
    </row>
    <row r="24" spans="1:5" ht="18" customHeight="1">
      <c r="A24" s="19" t="s">
        <v>48</v>
      </c>
      <c r="B24" s="19" t="s">
        <v>15</v>
      </c>
      <c r="C24" s="27">
        <v>10121</v>
      </c>
      <c r="D24" s="28">
        <v>462</v>
      </c>
      <c r="E24" s="29">
        <f>C24*D24/1000</f>
        <v>4675.902</v>
      </c>
    </row>
    <row r="25" spans="1:5" ht="18" customHeight="1">
      <c r="A25" s="19" t="s">
        <v>49</v>
      </c>
      <c r="B25" s="19" t="s">
        <v>47</v>
      </c>
      <c r="C25" s="27"/>
      <c r="D25" s="28"/>
      <c r="E25" s="27"/>
    </row>
    <row r="26" spans="1:5" ht="18" customHeight="1">
      <c r="A26" s="19" t="s">
        <v>50</v>
      </c>
      <c r="B26" s="19" t="s">
        <v>47</v>
      </c>
      <c r="C26" s="27"/>
      <c r="D26" s="28"/>
      <c r="E26" s="27"/>
    </row>
    <row r="27" spans="1:5" ht="18" customHeight="1">
      <c r="A27" s="19" t="s">
        <v>51</v>
      </c>
      <c r="B27" s="19" t="s">
        <v>47</v>
      </c>
      <c r="C27" s="27">
        <v>1790</v>
      </c>
      <c r="D27" s="28">
        <v>3410</v>
      </c>
      <c r="E27" s="29">
        <f>C27*D27/1000</f>
        <v>6103.9</v>
      </c>
    </row>
    <row r="28" spans="1:5" ht="18" customHeight="1">
      <c r="A28" s="19" t="s">
        <v>52</v>
      </c>
      <c r="B28" s="19" t="s">
        <v>15</v>
      </c>
      <c r="C28" s="27">
        <v>42.383</v>
      </c>
      <c r="D28" s="28">
        <v>20.73</v>
      </c>
      <c r="E28" s="29">
        <f>C28*D28</f>
        <v>878.59959</v>
      </c>
    </row>
    <row r="29" spans="1:5" ht="18" customHeight="1">
      <c r="A29" s="19" t="s">
        <v>53</v>
      </c>
      <c r="B29" s="19" t="s">
        <v>15</v>
      </c>
      <c r="C29" s="27">
        <v>6.632</v>
      </c>
      <c r="D29" s="28">
        <v>10.35</v>
      </c>
      <c r="E29" s="29">
        <f>C29*D29</f>
        <v>68.6412</v>
      </c>
    </row>
    <row r="30" spans="1:5" ht="18" customHeight="1">
      <c r="A30" s="19" t="s">
        <v>54</v>
      </c>
      <c r="B30" s="19" t="s">
        <v>55</v>
      </c>
      <c r="C30" s="27">
        <v>820.8</v>
      </c>
      <c r="D30" s="28">
        <v>127</v>
      </c>
      <c r="E30" s="29">
        <f>C30*D30/1000</f>
        <v>104.24159999999999</v>
      </c>
    </row>
    <row r="31" spans="1:5" ht="18" customHeight="1">
      <c r="A31" s="19" t="s">
        <v>56</v>
      </c>
      <c r="B31" s="19" t="s">
        <v>55</v>
      </c>
      <c r="C31" s="27">
        <v>1329.6</v>
      </c>
      <c r="D31" s="28">
        <v>75.89</v>
      </c>
      <c r="E31" s="29">
        <f>C31*D31/1000</f>
        <v>100.903344</v>
      </c>
    </row>
    <row r="32" spans="1:5" ht="18" customHeight="1">
      <c r="A32" s="19" t="s">
        <v>57</v>
      </c>
      <c r="B32" s="19" t="s">
        <v>55</v>
      </c>
      <c r="C32" s="27">
        <v>987.2</v>
      </c>
      <c r="D32" s="28">
        <v>58.25</v>
      </c>
      <c r="E32" s="29">
        <f>C32*D32/1000</f>
        <v>57.504400000000004</v>
      </c>
    </row>
    <row r="33" spans="1:5" ht="18" customHeight="1">
      <c r="A33" s="20" t="s">
        <v>58</v>
      </c>
      <c r="B33" s="21"/>
      <c r="C33" s="22"/>
      <c r="D33" s="22"/>
      <c r="E33" s="23">
        <f>SUM(E20:E32)</f>
        <v>31128.12107</v>
      </c>
    </row>
    <row r="34" ht="18.75">
      <c r="A34" s="24"/>
    </row>
    <row r="35" spans="1:5" s="16" customFormat="1" ht="18.75">
      <c r="A35" s="32" t="s">
        <v>60</v>
      </c>
      <c r="B35" s="32"/>
      <c r="C35" s="32"/>
      <c r="D35" s="32"/>
      <c r="E35" s="32"/>
    </row>
    <row r="36" spans="1:8" s="16" customFormat="1" ht="18.75">
      <c r="A36" s="32" t="s">
        <v>62</v>
      </c>
      <c r="B36" s="32"/>
      <c r="C36" s="32"/>
      <c r="D36" s="32"/>
      <c r="E36" s="32"/>
      <c r="G36" s="35"/>
      <c r="H36" s="35"/>
    </row>
    <row r="37" s="16" customFormat="1" ht="18.75">
      <c r="A37" s="12"/>
    </row>
    <row r="38" s="16" customFormat="1" ht="18.75">
      <c r="A38" s="12"/>
    </row>
    <row r="39" ht="12.75">
      <c r="A39" s="25"/>
    </row>
    <row r="40" ht="12.75">
      <c r="A40" s="25"/>
    </row>
  </sheetData>
  <sheetProtection/>
  <mergeCells count="17">
    <mergeCell ref="G36:H36"/>
    <mergeCell ref="A17:A19"/>
    <mergeCell ref="B17:B19"/>
    <mergeCell ref="C17:C19"/>
    <mergeCell ref="D17:D19"/>
    <mergeCell ref="A12:E12"/>
    <mergeCell ref="A13:E13"/>
    <mergeCell ref="A14:E14"/>
    <mergeCell ref="E17:E19"/>
    <mergeCell ref="A35:E35"/>
    <mergeCell ref="A36:E36"/>
    <mergeCell ref="D1:E1"/>
    <mergeCell ref="A2:B2"/>
    <mergeCell ref="D2:E2"/>
    <mergeCell ref="A3:B3"/>
    <mergeCell ref="D3:E3"/>
    <mergeCell ref="A11:E11"/>
  </mergeCells>
  <printOptions/>
  <pageMargins left="0.75" right="0.75" top="1" bottom="1" header="0.5" footer="0.5"/>
  <pageSetup horizontalDpi="600" verticalDpi="600" orientation="portrait" paperSize="9" scale="8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13.8515625" style="0" customWidth="1"/>
    <col min="4" max="8" width="11.140625" style="0" customWidth="1"/>
    <col min="10" max="10" width="10.00390625" style="0" bestFit="1" customWidth="1"/>
  </cols>
  <sheetData>
    <row r="1" spans="1:8" s="1" customFormat="1" ht="15.75">
      <c r="A1" s="42" t="s">
        <v>0</v>
      </c>
      <c r="B1" s="42"/>
      <c r="C1" s="42"/>
      <c r="D1" s="42"/>
      <c r="E1" s="42"/>
      <c r="F1" s="42"/>
      <c r="G1" s="42"/>
      <c r="H1" s="42"/>
    </row>
    <row r="2" spans="1:8" s="1" customFormat="1" ht="15.75">
      <c r="A2" s="43" t="s">
        <v>26</v>
      </c>
      <c r="B2" s="43"/>
      <c r="C2" s="43"/>
      <c r="D2" s="43"/>
      <c r="E2" s="43"/>
      <c r="F2" s="43"/>
      <c r="G2" s="43"/>
      <c r="H2" s="43"/>
    </row>
    <row r="3" spans="1:8" s="1" customFormat="1" ht="15.75" customHeight="1">
      <c r="A3" s="42" t="s">
        <v>1</v>
      </c>
      <c r="B3" s="42"/>
      <c r="C3" s="42"/>
      <c r="D3" s="42"/>
      <c r="E3" s="42"/>
      <c r="F3" s="42"/>
      <c r="G3" s="42"/>
      <c r="H3" s="42"/>
    </row>
    <row r="4" s="1" customFormat="1" ht="12.75"/>
    <row r="5" spans="1:8" s="1" customFormat="1" ht="12.75" customHeight="1">
      <c r="A5" s="37" t="s">
        <v>2</v>
      </c>
      <c r="B5" s="37" t="s">
        <v>3</v>
      </c>
      <c r="C5" s="38" t="s">
        <v>19</v>
      </c>
      <c r="D5" s="37" t="s">
        <v>4</v>
      </c>
      <c r="E5" s="37"/>
      <c r="F5" s="37"/>
      <c r="G5" s="37"/>
      <c r="H5" s="37"/>
    </row>
    <row r="6" spans="1:8" s="1" customFormat="1" ht="25.5">
      <c r="A6" s="37"/>
      <c r="B6" s="37"/>
      <c r="C6" s="38"/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</row>
    <row r="7" spans="1:8" s="1" customFormat="1" ht="12.75" customHeight="1">
      <c r="A7" s="36" t="s">
        <v>10</v>
      </c>
      <c r="B7" s="36"/>
      <c r="C7" s="36"/>
      <c r="D7" s="36"/>
      <c r="E7" s="36"/>
      <c r="F7" s="36"/>
      <c r="G7" s="36"/>
      <c r="H7" s="36"/>
    </row>
    <row r="8" spans="1:10" s="1" customFormat="1" ht="13.5" customHeight="1">
      <c r="A8" s="37" t="s">
        <v>11</v>
      </c>
      <c r="B8" s="3" t="s">
        <v>12</v>
      </c>
      <c r="C8" s="4">
        <f>D8+E8+F8+G8+H8</f>
        <v>1750.3</v>
      </c>
      <c r="D8" s="5">
        <f aca="true" t="shared" si="0" ref="D8:H9">D24+D40+D56+D72</f>
        <v>416</v>
      </c>
      <c r="E8" s="5">
        <f t="shared" si="0"/>
        <v>839.1</v>
      </c>
      <c r="F8" s="5">
        <f t="shared" si="0"/>
        <v>94.9</v>
      </c>
      <c r="G8" s="5">
        <f t="shared" si="0"/>
        <v>5</v>
      </c>
      <c r="H8" s="5">
        <f t="shared" si="0"/>
        <v>395.29999999999995</v>
      </c>
      <c r="J8" s="31"/>
    </row>
    <row r="9" spans="1:10" s="1" customFormat="1" ht="13.5" customHeight="1">
      <c r="A9" s="37"/>
      <c r="B9" s="3" t="s">
        <v>13</v>
      </c>
      <c r="C9" s="4">
        <f>D9+E9+F9+G9+H9</f>
        <v>9311.596000000001</v>
      </c>
      <c r="D9" s="5">
        <f t="shared" si="0"/>
        <v>2213.12</v>
      </c>
      <c r="E9" s="5">
        <f t="shared" si="0"/>
        <v>4464.012000000001</v>
      </c>
      <c r="F9" s="5">
        <f t="shared" si="0"/>
        <v>504.868</v>
      </c>
      <c r="G9" s="5">
        <f t="shared" si="0"/>
        <v>26.6</v>
      </c>
      <c r="H9" s="5">
        <f t="shared" si="0"/>
        <v>2102.996</v>
      </c>
      <c r="J9" s="31"/>
    </row>
    <row r="10" spans="1:10" s="1" customFormat="1" ht="13.5" customHeight="1">
      <c r="A10" s="36" t="s">
        <v>14</v>
      </c>
      <c r="B10" s="36"/>
      <c r="C10" s="36"/>
      <c r="D10" s="36"/>
      <c r="E10" s="36"/>
      <c r="F10" s="36"/>
      <c r="G10" s="36"/>
      <c r="H10" s="36"/>
      <c r="J10" s="31"/>
    </row>
    <row r="11" spans="1:10" s="1" customFormat="1" ht="13.5" customHeight="1">
      <c r="A11" s="37" t="s">
        <v>11</v>
      </c>
      <c r="B11" s="3" t="s">
        <v>15</v>
      </c>
      <c r="C11" s="4">
        <f>D11+E11+F11+G11+H11</f>
        <v>453.7</v>
      </c>
      <c r="D11" s="5">
        <f aca="true" t="shared" si="1" ref="D11:H12">D27+D43+D59+D75</f>
        <v>18.5</v>
      </c>
      <c r="E11" s="5">
        <f t="shared" si="1"/>
        <v>426</v>
      </c>
      <c r="F11" s="5">
        <f t="shared" si="1"/>
        <v>0</v>
      </c>
      <c r="G11" s="5">
        <f t="shared" si="1"/>
        <v>0</v>
      </c>
      <c r="H11" s="5">
        <f t="shared" si="1"/>
        <v>9.2</v>
      </c>
      <c r="J11" s="31"/>
    </row>
    <row r="12" spans="1:10" s="1" customFormat="1" ht="13.5" customHeight="1">
      <c r="A12" s="37"/>
      <c r="B12" s="3" t="s">
        <v>13</v>
      </c>
      <c r="C12" s="4">
        <f>D12+E12+F12+G12+H12</f>
        <v>1952.7068</v>
      </c>
      <c r="D12" s="5">
        <f t="shared" si="1"/>
        <v>78.44</v>
      </c>
      <c r="E12" s="5">
        <f t="shared" si="1"/>
        <v>1833.4188</v>
      </c>
      <c r="F12" s="5">
        <f t="shared" si="1"/>
        <v>0</v>
      </c>
      <c r="G12" s="5">
        <f t="shared" si="1"/>
        <v>0</v>
      </c>
      <c r="H12" s="5">
        <f t="shared" si="1"/>
        <v>40.848</v>
      </c>
      <c r="J12" s="31"/>
    </row>
    <row r="13" spans="1:10" s="1" customFormat="1" ht="13.5" customHeight="1">
      <c r="A13" s="36" t="s">
        <v>16</v>
      </c>
      <c r="B13" s="36"/>
      <c r="C13" s="36"/>
      <c r="D13" s="36"/>
      <c r="E13" s="36"/>
      <c r="F13" s="36"/>
      <c r="G13" s="36"/>
      <c r="H13" s="36"/>
      <c r="J13" s="31"/>
    </row>
    <row r="14" spans="1:11" s="1" customFormat="1" ht="13.5" customHeight="1">
      <c r="A14" s="37" t="s">
        <v>11</v>
      </c>
      <c r="B14" s="3" t="s">
        <v>15</v>
      </c>
      <c r="C14" s="8">
        <f>D14+E14+F14+G14+H14</f>
        <v>42.383</v>
      </c>
      <c r="D14" s="7">
        <f aca="true" t="shared" si="2" ref="D14:H15">D30+D46+D62+D78</f>
        <v>6.238</v>
      </c>
      <c r="E14" s="7">
        <f t="shared" si="2"/>
        <v>30.206</v>
      </c>
      <c r="F14" s="7">
        <f t="shared" si="2"/>
        <v>4.436</v>
      </c>
      <c r="G14" s="7">
        <f t="shared" si="2"/>
        <v>0.024</v>
      </c>
      <c r="H14" s="7">
        <f t="shared" si="2"/>
        <v>1.4789999999999999</v>
      </c>
      <c r="J14" s="31"/>
      <c r="K14" s="9"/>
    </row>
    <row r="15" spans="1:11" s="1" customFormat="1" ht="13.5" customHeight="1">
      <c r="A15" s="37"/>
      <c r="B15" s="3" t="s">
        <v>13</v>
      </c>
      <c r="C15" s="4">
        <f>D15+E15+F15+G15+H15</f>
        <v>878.6348800000001</v>
      </c>
      <c r="D15" s="5">
        <f t="shared" si="2"/>
        <v>118.33485999999999</v>
      </c>
      <c r="E15" s="5">
        <f t="shared" si="2"/>
        <v>635.1615200000001</v>
      </c>
      <c r="F15" s="5">
        <f t="shared" si="2"/>
        <v>94.57552</v>
      </c>
      <c r="G15" s="5">
        <f t="shared" si="2"/>
        <v>0.42096</v>
      </c>
      <c r="H15" s="5">
        <f t="shared" si="2"/>
        <v>30.142019999999995</v>
      </c>
      <c r="J15" s="31"/>
      <c r="K15" s="9"/>
    </row>
    <row r="16" spans="1:10" s="1" customFormat="1" ht="13.5" customHeight="1">
      <c r="A16" s="36" t="s">
        <v>17</v>
      </c>
      <c r="B16" s="36"/>
      <c r="C16" s="36"/>
      <c r="D16" s="36"/>
      <c r="E16" s="36"/>
      <c r="F16" s="36"/>
      <c r="G16" s="36"/>
      <c r="H16" s="36"/>
      <c r="J16" s="31"/>
    </row>
    <row r="17" spans="1:10" s="1" customFormat="1" ht="13.5" customHeight="1">
      <c r="A17" s="37" t="s">
        <v>11</v>
      </c>
      <c r="B17" s="3" t="s">
        <v>18</v>
      </c>
      <c r="C17" s="4">
        <f>D17+E17+F17+G17+H17</f>
        <v>6790.612</v>
      </c>
      <c r="D17" s="5">
        <f aca="true" t="shared" si="3" ref="D17:H18">D33+D49+D65+D81</f>
        <v>3181.21</v>
      </c>
      <c r="E17" s="5">
        <f t="shared" si="3"/>
        <v>1912.84</v>
      </c>
      <c r="F17" s="5">
        <f t="shared" si="3"/>
        <v>922.46</v>
      </c>
      <c r="G17" s="5">
        <f t="shared" si="3"/>
        <v>230.08999999999997</v>
      </c>
      <c r="H17" s="7">
        <f t="shared" si="3"/>
        <v>544.012</v>
      </c>
      <c r="J17" s="31"/>
    </row>
    <row r="18" spans="1:10" s="1" customFormat="1" ht="13.5" customHeight="1">
      <c r="A18" s="37"/>
      <c r="B18" s="3" t="s">
        <v>13</v>
      </c>
      <c r="C18" s="4">
        <f>D18+E18+F18+G18+H18</f>
        <v>7874.12205072</v>
      </c>
      <c r="D18" s="5">
        <f t="shared" si="3"/>
        <v>3688.8038675999996</v>
      </c>
      <c r="E18" s="5">
        <f t="shared" si="3"/>
        <v>2218.0527503999997</v>
      </c>
      <c r="F18" s="5">
        <f t="shared" si="3"/>
        <v>1069.6477175999999</v>
      </c>
      <c r="G18" s="5">
        <f t="shared" si="3"/>
        <v>266.8031604</v>
      </c>
      <c r="H18" s="5">
        <f t="shared" si="3"/>
        <v>630.81455472</v>
      </c>
      <c r="J18" s="31"/>
    </row>
    <row r="19" spans="1:8" s="1" customFormat="1" ht="15" customHeight="1">
      <c r="A19" s="41" t="s">
        <v>20</v>
      </c>
      <c r="B19" s="41"/>
      <c r="C19" s="41"/>
      <c r="D19" s="41"/>
      <c r="E19" s="41"/>
      <c r="F19" s="41"/>
      <c r="G19" s="41"/>
      <c r="H19" s="41"/>
    </row>
    <row r="20" spans="1:8" s="1" customFormat="1" ht="12.75" customHeight="1">
      <c r="A20" s="39" t="s">
        <v>22</v>
      </c>
      <c r="B20" s="39"/>
      <c r="C20" s="39"/>
      <c r="D20" s="39"/>
      <c r="E20" s="39"/>
      <c r="F20" s="39"/>
      <c r="G20" s="39"/>
      <c r="H20" s="39"/>
    </row>
    <row r="21" spans="1:8" s="1" customFormat="1" ht="12.75" customHeight="1">
      <c r="A21" s="37" t="s">
        <v>2</v>
      </c>
      <c r="B21" s="37" t="s">
        <v>3</v>
      </c>
      <c r="C21" s="38" t="s">
        <v>21</v>
      </c>
      <c r="D21" s="37" t="s">
        <v>4</v>
      </c>
      <c r="E21" s="37"/>
      <c r="F21" s="37"/>
      <c r="G21" s="37"/>
      <c r="H21" s="37"/>
    </row>
    <row r="22" spans="1:8" s="1" customFormat="1" ht="25.5" customHeight="1">
      <c r="A22" s="37"/>
      <c r="B22" s="37"/>
      <c r="C22" s="38"/>
      <c r="D22" s="2" t="s">
        <v>5</v>
      </c>
      <c r="E22" s="2" t="s">
        <v>6</v>
      </c>
      <c r="F22" s="2" t="s">
        <v>7</v>
      </c>
      <c r="G22" s="2" t="s">
        <v>8</v>
      </c>
      <c r="H22" s="2" t="s">
        <v>9</v>
      </c>
    </row>
    <row r="23" spans="1:8" s="1" customFormat="1" ht="13.5" customHeight="1">
      <c r="A23" s="36" t="s">
        <v>10</v>
      </c>
      <c r="B23" s="36"/>
      <c r="C23" s="36"/>
      <c r="D23" s="36"/>
      <c r="E23" s="36"/>
      <c r="F23" s="36"/>
      <c r="G23" s="36"/>
      <c r="H23" s="36"/>
    </row>
    <row r="24" spans="1:8" s="1" customFormat="1" ht="13.5" customHeight="1">
      <c r="A24" s="37" t="s">
        <v>11</v>
      </c>
      <c r="B24" s="3" t="s">
        <v>12</v>
      </c>
      <c r="C24" s="4">
        <f>D24+E24+F24+G24+H24</f>
        <v>625.87</v>
      </c>
      <c r="D24" s="5">
        <v>135</v>
      </c>
      <c r="E24" s="5">
        <v>324.8</v>
      </c>
      <c r="F24" s="5">
        <v>35.92</v>
      </c>
      <c r="G24" s="5">
        <v>1.7</v>
      </c>
      <c r="H24" s="5">
        <v>128.45</v>
      </c>
    </row>
    <row r="25" spans="1:8" s="1" customFormat="1" ht="13.5" customHeight="1">
      <c r="A25" s="37"/>
      <c r="B25" s="3" t="s">
        <v>13</v>
      </c>
      <c r="C25" s="4">
        <f>D25+E25+F25+G25+H25</f>
        <v>3329.6284</v>
      </c>
      <c r="D25" s="5">
        <f>D24*5.32</f>
        <v>718.2</v>
      </c>
      <c r="E25" s="5">
        <f>E24*5.32</f>
        <v>1727.9360000000001</v>
      </c>
      <c r="F25" s="5">
        <f>F24*5.32</f>
        <v>191.0944</v>
      </c>
      <c r="G25" s="5">
        <f>G24*5.32</f>
        <v>9.044</v>
      </c>
      <c r="H25" s="5">
        <f>H24*5.32</f>
        <v>683.3539999999999</v>
      </c>
    </row>
    <row r="26" spans="1:8" s="1" customFormat="1" ht="13.5" customHeight="1">
      <c r="A26" s="36" t="s">
        <v>14</v>
      </c>
      <c r="B26" s="36"/>
      <c r="C26" s="36"/>
      <c r="D26" s="36"/>
      <c r="E26" s="36"/>
      <c r="F26" s="36"/>
      <c r="G26" s="36"/>
      <c r="H26" s="36"/>
    </row>
    <row r="27" spans="1:8" s="1" customFormat="1" ht="13.5" customHeight="1">
      <c r="A27" s="37" t="s">
        <v>11</v>
      </c>
      <c r="B27" s="3" t="s">
        <v>15</v>
      </c>
      <c r="C27" s="4">
        <f>D27+E27+F27+G27+H27</f>
        <v>234.6</v>
      </c>
      <c r="D27" s="5">
        <v>7.5</v>
      </c>
      <c r="E27" s="5">
        <v>222.5</v>
      </c>
      <c r="F27" s="5"/>
      <c r="G27" s="5"/>
      <c r="H27" s="5">
        <v>4.6</v>
      </c>
    </row>
    <row r="28" spans="1:8" s="1" customFormat="1" ht="13.5" customHeight="1">
      <c r="A28" s="37"/>
      <c r="B28" s="3" t="s">
        <v>13</v>
      </c>
      <c r="C28" s="4">
        <f>D28+E28+F28+G28+H28</f>
        <v>1009.8195</v>
      </c>
      <c r="D28" s="5">
        <f>D27*4.24</f>
        <v>31.8</v>
      </c>
      <c r="E28" s="5">
        <f>E27*4.3038</f>
        <v>957.5955</v>
      </c>
      <c r="F28" s="5"/>
      <c r="G28" s="5"/>
      <c r="H28" s="5">
        <f>H27*4.44</f>
        <v>20.424</v>
      </c>
    </row>
    <row r="29" spans="1:8" s="1" customFormat="1" ht="13.5" customHeight="1">
      <c r="A29" s="36" t="s">
        <v>16</v>
      </c>
      <c r="B29" s="36"/>
      <c r="C29" s="36"/>
      <c r="D29" s="36"/>
      <c r="E29" s="36"/>
      <c r="F29" s="36"/>
      <c r="G29" s="36"/>
      <c r="H29" s="36"/>
    </row>
    <row r="30" spans="1:8" s="1" customFormat="1" ht="13.5" customHeight="1">
      <c r="A30" s="37" t="s">
        <v>11</v>
      </c>
      <c r="B30" s="3" t="s">
        <v>15</v>
      </c>
      <c r="C30" s="4">
        <f>D30+E30+F30+G30+H30</f>
        <v>10.081</v>
      </c>
      <c r="D30" s="7">
        <v>1.559</v>
      </c>
      <c r="E30" s="7">
        <v>7.067</v>
      </c>
      <c r="F30" s="7">
        <v>1.1</v>
      </c>
      <c r="G30" s="7">
        <v>0.006</v>
      </c>
      <c r="H30" s="7">
        <v>0.349</v>
      </c>
    </row>
    <row r="31" spans="1:8" s="1" customFormat="1" ht="13.5" customHeight="1">
      <c r="A31" s="37"/>
      <c r="B31" s="3" t="s">
        <v>13</v>
      </c>
      <c r="C31" s="4">
        <f>D31+E31+F31+G31+H31</f>
        <v>208.8631</v>
      </c>
      <c r="D31" s="5">
        <f>D30*18.97</f>
        <v>29.574229999999996</v>
      </c>
      <c r="E31" s="5">
        <f>E30*21.03</f>
        <v>148.61901</v>
      </c>
      <c r="F31" s="5">
        <f>F30*21.32</f>
        <v>23.452</v>
      </c>
      <c r="G31" s="7">
        <f>G30*17.54</f>
        <v>0.10524</v>
      </c>
      <c r="H31" s="5">
        <f>H30*20.38</f>
        <v>7.112619999999999</v>
      </c>
    </row>
    <row r="32" spans="1:8" s="1" customFormat="1" ht="13.5" customHeight="1">
      <c r="A32" s="36" t="s">
        <v>17</v>
      </c>
      <c r="B32" s="36"/>
      <c r="C32" s="36"/>
      <c r="D32" s="36"/>
      <c r="E32" s="36"/>
      <c r="F32" s="36"/>
      <c r="G32" s="36"/>
      <c r="H32" s="36"/>
    </row>
    <row r="33" spans="1:8" s="1" customFormat="1" ht="13.5" customHeight="1">
      <c r="A33" s="37" t="s">
        <v>11</v>
      </c>
      <c r="B33" s="3" t="s">
        <v>18</v>
      </c>
      <c r="C33" s="4">
        <f>D33+E33+F33+G33+H33</f>
        <v>3451.8059999999996</v>
      </c>
      <c r="D33" s="6">
        <v>1580.19</v>
      </c>
      <c r="E33" s="6">
        <v>987.47</v>
      </c>
      <c r="F33" s="6">
        <v>483.53</v>
      </c>
      <c r="G33" s="6">
        <v>121.62</v>
      </c>
      <c r="H33" s="7">
        <v>278.996</v>
      </c>
    </row>
    <row r="34" spans="1:8" s="1" customFormat="1" ht="13.5" customHeight="1">
      <c r="A34" s="37"/>
      <c r="B34" s="3" t="s">
        <v>13</v>
      </c>
      <c r="C34" s="4">
        <f>D34+E34+F34+G34+H34</f>
        <v>4002.57616536</v>
      </c>
      <c r="D34" s="5">
        <f>D33*1159.56/1000</f>
        <v>1832.3251163999998</v>
      </c>
      <c r="E34" s="5">
        <f>E33*1159.56/1000</f>
        <v>1145.0307131999998</v>
      </c>
      <c r="F34" s="5">
        <f>F33*1159.56/1000</f>
        <v>560.6820467999999</v>
      </c>
      <c r="G34" s="5">
        <f>G33*1159.56/1000</f>
        <v>141.0256872</v>
      </c>
      <c r="H34" s="5">
        <f>H33*1159.56/1000</f>
        <v>323.51260176</v>
      </c>
    </row>
    <row r="35" s="1" customFormat="1" ht="12.75" customHeight="1"/>
    <row r="36" spans="1:8" s="1" customFormat="1" ht="12.75" customHeight="1">
      <c r="A36" s="39" t="s">
        <v>23</v>
      </c>
      <c r="B36" s="39"/>
      <c r="C36" s="39"/>
      <c r="D36" s="39"/>
      <c r="E36" s="39"/>
      <c r="F36" s="39"/>
      <c r="G36" s="39"/>
      <c r="H36" s="39"/>
    </row>
    <row r="37" spans="1:8" s="1" customFormat="1" ht="13.5" customHeight="1">
      <c r="A37" s="37" t="s">
        <v>2</v>
      </c>
      <c r="B37" s="37" t="s">
        <v>3</v>
      </c>
      <c r="C37" s="38" t="s">
        <v>21</v>
      </c>
      <c r="D37" s="37" t="s">
        <v>4</v>
      </c>
      <c r="E37" s="37"/>
      <c r="F37" s="37"/>
      <c r="G37" s="37"/>
      <c r="H37" s="37"/>
    </row>
    <row r="38" spans="1:8" s="1" customFormat="1" ht="25.5" customHeight="1">
      <c r="A38" s="37"/>
      <c r="B38" s="37"/>
      <c r="C38" s="38"/>
      <c r="D38" s="2" t="s">
        <v>5</v>
      </c>
      <c r="E38" s="2" t="s">
        <v>6</v>
      </c>
      <c r="F38" s="2" t="s">
        <v>7</v>
      </c>
      <c r="G38" s="2" t="s">
        <v>8</v>
      </c>
      <c r="H38" s="2" t="s">
        <v>9</v>
      </c>
    </row>
    <row r="39" spans="1:8" s="1" customFormat="1" ht="13.5" customHeight="1">
      <c r="A39" s="36" t="s">
        <v>10</v>
      </c>
      <c r="B39" s="36"/>
      <c r="C39" s="36"/>
      <c r="D39" s="36"/>
      <c r="E39" s="36"/>
      <c r="F39" s="36"/>
      <c r="G39" s="36"/>
      <c r="H39" s="36"/>
    </row>
    <row r="40" spans="1:8" s="1" customFormat="1" ht="13.5" customHeight="1">
      <c r="A40" s="37" t="s">
        <v>11</v>
      </c>
      <c r="B40" s="3" t="s">
        <v>12</v>
      </c>
      <c r="C40" s="4">
        <f>D40+E40+F40+G40+H40</f>
        <v>326.52</v>
      </c>
      <c r="D40" s="5">
        <v>87</v>
      </c>
      <c r="E40" s="5">
        <v>150.2</v>
      </c>
      <c r="F40" s="5">
        <v>17.77</v>
      </c>
      <c r="G40" s="5">
        <v>0.8</v>
      </c>
      <c r="H40" s="5">
        <v>70.75</v>
      </c>
    </row>
    <row r="41" spans="1:8" s="1" customFormat="1" ht="13.5" customHeight="1">
      <c r="A41" s="37"/>
      <c r="B41" s="3" t="s">
        <v>13</v>
      </c>
      <c r="C41" s="4">
        <f>D41+E41+F41+G41+H41</f>
        <v>1737.0864000000001</v>
      </c>
      <c r="D41" s="5">
        <f>D40*5.32</f>
        <v>462.84000000000003</v>
      </c>
      <c r="E41" s="5">
        <f>E40*5.32</f>
        <v>799.064</v>
      </c>
      <c r="F41" s="5">
        <f>F40*5.32</f>
        <v>94.5364</v>
      </c>
      <c r="G41" s="5">
        <f>G40*5.32</f>
        <v>4.256</v>
      </c>
      <c r="H41" s="5">
        <f>H40*5.32</f>
        <v>376.39000000000004</v>
      </c>
    </row>
    <row r="42" spans="1:8" s="1" customFormat="1" ht="13.5" customHeight="1">
      <c r="A42" s="36" t="s">
        <v>14</v>
      </c>
      <c r="B42" s="36"/>
      <c r="C42" s="36"/>
      <c r="D42" s="36"/>
      <c r="E42" s="36"/>
      <c r="F42" s="36"/>
      <c r="G42" s="36"/>
      <c r="H42" s="36"/>
    </row>
    <row r="43" spans="1:8" s="1" customFormat="1" ht="13.5" customHeight="1">
      <c r="A43" s="37" t="s">
        <v>11</v>
      </c>
      <c r="B43" s="3" t="s">
        <v>15</v>
      </c>
      <c r="C43" s="4">
        <f>D43+E43+F43+G43+H43</f>
        <v>45.5</v>
      </c>
      <c r="D43" s="5">
        <v>2.5</v>
      </c>
      <c r="E43" s="5">
        <v>42</v>
      </c>
      <c r="F43" s="5"/>
      <c r="G43" s="5"/>
      <c r="H43" s="5">
        <v>1</v>
      </c>
    </row>
    <row r="44" spans="1:8" s="1" customFormat="1" ht="13.5" customHeight="1">
      <c r="A44" s="37"/>
      <c r="B44" s="3" t="s">
        <v>13</v>
      </c>
      <c r="C44" s="4">
        <f>D44+E44+F44+G44+H44</f>
        <v>195.7996</v>
      </c>
      <c r="D44" s="5">
        <f>D43*4.24</f>
        <v>10.600000000000001</v>
      </c>
      <c r="E44" s="5">
        <f>E43*4.3038</f>
        <v>180.7596</v>
      </c>
      <c r="F44" s="5"/>
      <c r="G44" s="5"/>
      <c r="H44" s="5">
        <f>H43*4.44</f>
        <v>4.44</v>
      </c>
    </row>
    <row r="45" spans="1:8" s="1" customFormat="1" ht="13.5" customHeight="1">
      <c r="A45" s="36" t="s">
        <v>16</v>
      </c>
      <c r="B45" s="36"/>
      <c r="C45" s="36"/>
      <c r="D45" s="36"/>
      <c r="E45" s="36"/>
      <c r="F45" s="36"/>
      <c r="G45" s="36"/>
      <c r="H45" s="36"/>
    </row>
    <row r="46" spans="1:8" s="1" customFormat="1" ht="13.5" customHeight="1">
      <c r="A46" s="37" t="s">
        <v>11</v>
      </c>
      <c r="B46" s="3" t="s">
        <v>15</v>
      </c>
      <c r="C46" s="4">
        <f>D46+E46+F46+G46+H46</f>
        <v>10.972000000000001</v>
      </c>
      <c r="D46" s="7">
        <v>1.56</v>
      </c>
      <c r="E46" s="7">
        <v>7.911</v>
      </c>
      <c r="F46" s="7">
        <v>1.108</v>
      </c>
      <c r="G46" s="7">
        <v>0.006</v>
      </c>
      <c r="H46" s="7">
        <v>0.387</v>
      </c>
    </row>
    <row r="47" spans="1:8" s="1" customFormat="1" ht="13.5" customHeight="1">
      <c r="A47" s="37"/>
      <c r="B47" s="3" t="s">
        <v>13</v>
      </c>
      <c r="C47" s="4">
        <f>D47+E47+F47+G47+H47</f>
        <v>227.57639</v>
      </c>
      <c r="D47" s="5">
        <f>D46*18.97</f>
        <v>29.5932</v>
      </c>
      <c r="E47" s="5">
        <f>E46*21.03</f>
        <v>166.36833000000001</v>
      </c>
      <c r="F47" s="5">
        <f>F46*21.32</f>
        <v>23.622560000000004</v>
      </c>
      <c r="G47" s="7">
        <f>G46*17.54</f>
        <v>0.10524</v>
      </c>
      <c r="H47" s="5">
        <f>H46*20.38</f>
        <v>7.88706</v>
      </c>
    </row>
    <row r="48" spans="1:8" s="1" customFormat="1" ht="13.5" customHeight="1">
      <c r="A48" s="36" t="s">
        <v>17</v>
      </c>
      <c r="B48" s="36"/>
      <c r="C48" s="36"/>
      <c r="D48" s="36"/>
      <c r="E48" s="36"/>
      <c r="F48" s="36"/>
      <c r="G48" s="36"/>
      <c r="H48" s="36"/>
    </row>
    <row r="49" spans="1:8" s="1" customFormat="1" ht="13.5" customHeight="1">
      <c r="A49" s="37" t="s">
        <v>11</v>
      </c>
      <c r="B49" s="3" t="s">
        <v>18</v>
      </c>
      <c r="C49" s="4">
        <f>D49+E49+F49+G49+H49</f>
        <v>612.6980000000001</v>
      </c>
      <c r="D49" s="6">
        <v>307.39</v>
      </c>
      <c r="E49" s="6">
        <v>166.11</v>
      </c>
      <c r="F49" s="6">
        <v>75.68</v>
      </c>
      <c r="G49" s="6">
        <v>18.23</v>
      </c>
      <c r="H49" s="7">
        <v>45.288</v>
      </c>
    </row>
    <row r="50" spans="1:8" s="1" customFormat="1" ht="13.5" customHeight="1">
      <c r="A50" s="37"/>
      <c r="B50" s="3" t="s">
        <v>13</v>
      </c>
      <c r="C50" s="4">
        <f>D50+E50+F50+G50+H50</f>
        <v>710.4600928799999</v>
      </c>
      <c r="D50" s="5">
        <f>D49*1159.56/1000</f>
        <v>356.43714839999996</v>
      </c>
      <c r="E50" s="5">
        <f>E49*1159.56/1000</f>
        <v>192.6145116</v>
      </c>
      <c r="F50" s="5">
        <f>F49*1159.56/1000</f>
        <v>87.75550080000001</v>
      </c>
      <c r="G50" s="5">
        <f>G49*1159.56/1000</f>
        <v>21.1387788</v>
      </c>
      <c r="H50" s="5">
        <f>H49*1159.56/1000</f>
        <v>52.51415327999999</v>
      </c>
    </row>
    <row r="51" ht="12.75" customHeight="1"/>
    <row r="52" spans="1:8" ht="12.75" customHeight="1">
      <c r="A52" s="39" t="s">
        <v>24</v>
      </c>
      <c r="B52" s="39"/>
      <c r="C52" s="39"/>
      <c r="D52" s="39"/>
      <c r="E52" s="39"/>
      <c r="F52" s="39"/>
      <c r="G52" s="39"/>
      <c r="H52" s="39"/>
    </row>
    <row r="53" spans="1:8" ht="13.5" customHeight="1">
      <c r="A53" s="37" t="s">
        <v>2</v>
      </c>
      <c r="B53" s="37" t="s">
        <v>3</v>
      </c>
      <c r="C53" s="38" t="s">
        <v>21</v>
      </c>
      <c r="D53" s="37" t="s">
        <v>4</v>
      </c>
      <c r="E53" s="37"/>
      <c r="F53" s="37"/>
      <c r="G53" s="37"/>
      <c r="H53" s="37"/>
    </row>
    <row r="54" spans="1:8" ht="27" customHeight="1">
      <c r="A54" s="37"/>
      <c r="B54" s="37"/>
      <c r="C54" s="38"/>
      <c r="D54" s="2" t="s">
        <v>5</v>
      </c>
      <c r="E54" s="2" t="s">
        <v>6</v>
      </c>
      <c r="F54" s="2" t="s">
        <v>7</v>
      </c>
      <c r="G54" s="2" t="s">
        <v>8</v>
      </c>
      <c r="H54" s="2" t="s">
        <v>9</v>
      </c>
    </row>
    <row r="55" spans="1:8" ht="13.5" customHeight="1">
      <c r="A55" s="36" t="s">
        <v>10</v>
      </c>
      <c r="B55" s="36"/>
      <c r="C55" s="36"/>
      <c r="D55" s="36"/>
      <c r="E55" s="36"/>
      <c r="F55" s="36"/>
      <c r="G55" s="36"/>
      <c r="H55" s="36"/>
    </row>
    <row r="56" spans="1:8" ht="13.5" customHeight="1">
      <c r="A56" s="37" t="s">
        <v>11</v>
      </c>
      <c r="B56" s="3" t="s">
        <v>12</v>
      </c>
      <c r="C56" s="4">
        <f>D56+E56+F56+G56+H56</f>
        <v>244.39</v>
      </c>
      <c r="D56" s="5">
        <v>74</v>
      </c>
      <c r="E56" s="5">
        <v>86.7</v>
      </c>
      <c r="F56" s="5">
        <v>12.14</v>
      </c>
      <c r="G56" s="5">
        <v>0.8</v>
      </c>
      <c r="H56" s="5">
        <v>70.75</v>
      </c>
    </row>
    <row r="57" spans="1:8" ht="13.5" customHeight="1">
      <c r="A57" s="37"/>
      <c r="B57" s="3" t="s">
        <v>13</v>
      </c>
      <c r="C57" s="4">
        <f>D57+E57+F57+G57+H57</f>
        <v>1300.1548</v>
      </c>
      <c r="D57" s="5">
        <f>D56*5.32</f>
        <v>393.68</v>
      </c>
      <c r="E57" s="5">
        <f>E56*5.32</f>
        <v>461.244</v>
      </c>
      <c r="F57" s="5">
        <f>F56*5.32</f>
        <v>64.5848</v>
      </c>
      <c r="G57" s="5">
        <f>G56*5.32</f>
        <v>4.256</v>
      </c>
      <c r="H57" s="5">
        <f>H56*5.32</f>
        <v>376.39000000000004</v>
      </c>
    </row>
    <row r="58" spans="1:8" ht="13.5" customHeight="1">
      <c r="A58" s="36" t="s">
        <v>14</v>
      </c>
      <c r="B58" s="36"/>
      <c r="C58" s="36"/>
      <c r="D58" s="36"/>
      <c r="E58" s="36"/>
      <c r="F58" s="36"/>
      <c r="G58" s="36"/>
      <c r="H58" s="36"/>
    </row>
    <row r="59" spans="1:8" ht="13.5" customHeight="1">
      <c r="A59" s="37" t="s">
        <v>11</v>
      </c>
      <c r="B59" s="3" t="s">
        <v>15</v>
      </c>
      <c r="C59" s="4">
        <f>D59+E59+F59+G59+H59</f>
        <v>1.5</v>
      </c>
      <c r="D59" s="5">
        <v>1.5</v>
      </c>
      <c r="E59" s="5"/>
      <c r="F59" s="5"/>
      <c r="G59" s="5"/>
      <c r="H59" s="5"/>
    </row>
    <row r="60" spans="1:8" ht="13.5" customHeight="1">
      <c r="A60" s="37"/>
      <c r="B60" s="3" t="s">
        <v>13</v>
      </c>
      <c r="C60" s="4">
        <f>D60+E60+F60+G60+H60</f>
        <v>6.36</v>
      </c>
      <c r="D60" s="5">
        <f>D59*4.24</f>
        <v>6.36</v>
      </c>
      <c r="E60" s="5"/>
      <c r="F60" s="5"/>
      <c r="G60" s="5"/>
      <c r="H60" s="5"/>
    </row>
    <row r="61" spans="1:8" ht="13.5" customHeight="1">
      <c r="A61" s="36" t="s">
        <v>16</v>
      </c>
      <c r="B61" s="36"/>
      <c r="C61" s="36"/>
      <c r="D61" s="36"/>
      <c r="E61" s="36"/>
      <c r="F61" s="36"/>
      <c r="G61" s="36"/>
      <c r="H61" s="36"/>
    </row>
    <row r="62" spans="1:8" ht="13.5" customHeight="1">
      <c r="A62" s="37" t="s">
        <v>11</v>
      </c>
      <c r="B62" s="3" t="s">
        <v>15</v>
      </c>
      <c r="C62" s="4">
        <f>D62+E62+F62+G62+H62</f>
        <v>11.250000000000002</v>
      </c>
      <c r="D62" s="7">
        <v>1.56</v>
      </c>
      <c r="E62" s="7">
        <v>8.162</v>
      </c>
      <c r="F62" s="7">
        <v>1.128</v>
      </c>
      <c r="G62" s="7">
        <v>0.006</v>
      </c>
      <c r="H62" s="7">
        <v>0.394</v>
      </c>
    </row>
    <row r="63" spans="1:8" ht="13.5" customHeight="1">
      <c r="A63" s="37"/>
      <c r="B63" s="3" t="s">
        <v>13</v>
      </c>
      <c r="C63" s="4">
        <f>D63+E63+F63+G63+H63</f>
        <v>233.42398000000003</v>
      </c>
      <c r="D63" s="5">
        <f>D62*18.97</f>
        <v>29.5932</v>
      </c>
      <c r="E63" s="5">
        <f>E62*21.03</f>
        <v>171.64686000000003</v>
      </c>
      <c r="F63" s="5">
        <f>F62*21.32</f>
        <v>24.048959999999997</v>
      </c>
      <c r="G63" s="7">
        <f>G62*17.54</f>
        <v>0.10524</v>
      </c>
      <c r="H63" s="5">
        <f>H62*20.38</f>
        <v>8.02972</v>
      </c>
    </row>
    <row r="64" spans="1:8" ht="13.5" customHeight="1">
      <c r="A64" s="36" t="s">
        <v>17</v>
      </c>
      <c r="B64" s="36"/>
      <c r="C64" s="36"/>
      <c r="D64" s="36"/>
      <c r="E64" s="36"/>
      <c r="F64" s="36"/>
      <c r="G64" s="36"/>
      <c r="H64" s="36"/>
    </row>
    <row r="65" spans="1:8" ht="13.5" customHeight="1">
      <c r="A65" s="37" t="s">
        <v>11</v>
      </c>
      <c r="B65" s="3" t="s">
        <v>18</v>
      </c>
      <c r="C65" s="4">
        <f>D65+E65+F65+G65+H65</f>
        <v>0</v>
      </c>
      <c r="D65" s="5"/>
      <c r="E65" s="5"/>
      <c r="F65" s="5"/>
      <c r="G65" s="5"/>
      <c r="H65" s="5"/>
    </row>
    <row r="66" spans="1:8" ht="13.5" customHeight="1">
      <c r="A66" s="37"/>
      <c r="B66" s="3" t="s">
        <v>13</v>
      </c>
      <c r="C66" s="4">
        <f>D66+E66+F66+G66+H66</f>
        <v>0</v>
      </c>
      <c r="D66" s="5"/>
      <c r="E66" s="5"/>
      <c r="F66" s="5"/>
      <c r="G66" s="5"/>
      <c r="H66" s="5"/>
    </row>
    <row r="67" ht="12.75" customHeight="1"/>
    <row r="68" spans="1:8" ht="12.75" customHeight="1">
      <c r="A68" s="39" t="s">
        <v>25</v>
      </c>
      <c r="B68" s="39"/>
      <c r="C68" s="39"/>
      <c r="D68" s="39"/>
      <c r="E68" s="39"/>
      <c r="F68" s="39"/>
      <c r="G68" s="39"/>
      <c r="H68" s="39"/>
    </row>
    <row r="69" spans="1:8" ht="12.75" customHeight="1">
      <c r="A69" s="37" t="s">
        <v>2</v>
      </c>
      <c r="B69" s="37" t="s">
        <v>3</v>
      </c>
      <c r="C69" s="38" t="s">
        <v>21</v>
      </c>
      <c r="D69" s="37" t="s">
        <v>4</v>
      </c>
      <c r="E69" s="37"/>
      <c r="F69" s="37"/>
      <c r="G69" s="37"/>
      <c r="H69" s="37"/>
    </row>
    <row r="70" spans="1:8" ht="25.5" customHeight="1">
      <c r="A70" s="37"/>
      <c r="B70" s="37"/>
      <c r="C70" s="38"/>
      <c r="D70" s="2" t="s">
        <v>5</v>
      </c>
      <c r="E70" s="2" t="s">
        <v>6</v>
      </c>
      <c r="F70" s="2" t="s">
        <v>7</v>
      </c>
      <c r="G70" s="2" t="s">
        <v>8</v>
      </c>
      <c r="H70" s="2" t="s">
        <v>9</v>
      </c>
    </row>
    <row r="71" spans="1:8" ht="13.5" customHeight="1">
      <c r="A71" s="36" t="s">
        <v>10</v>
      </c>
      <c r="B71" s="36"/>
      <c r="C71" s="36"/>
      <c r="D71" s="36"/>
      <c r="E71" s="36"/>
      <c r="F71" s="36"/>
      <c r="G71" s="36"/>
      <c r="H71" s="36"/>
    </row>
    <row r="72" spans="1:8" ht="13.5" customHeight="1">
      <c r="A72" s="37" t="s">
        <v>11</v>
      </c>
      <c r="B72" s="3" t="s">
        <v>12</v>
      </c>
      <c r="C72" s="4">
        <f>D72+E72+F72+G72+H72</f>
        <v>553.52</v>
      </c>
      <c r="D72" s="5">
        <v>120</v>
      </c>
      <c r="E72" s="5">
        <v>277.4</v>
      </c>
      <c r="F72" s="5">
        <v>29.07</v>
      </c>
      <c r="G72" s="5">
        <v>1.7</v>
      </c>
      <c r="H72" s="5">
        <v>125.35</v>
      </c>
    </row>
    <row r="73" spans="1:8" ht="13.5" customHeight="1">
      <c r="A73" s="37"/>
      <c r="B73" s="3" t="s">
        <v>13</v>
      </c>
      <c r="C73" s="4">
        <f>D73+E73+F73+G73+H73</f>
        <v>2944.7264</v>
      </c>
      <c r="D73" s="5">
        <f>D72*5.32</f>
        <v>638.4000000000001</v>
      </c>
      <c r="E73" s="5">
        <f>E72*5.32</f>
        <v>1475.768</v>
      </c>
      <c r="F73" s="5">
        <f>F72*5.32</f>
        <v>154.6524</v>
      </c>
      <c r="G73" s="5">
        <f>G72*5.32</f>
        <v>9.044</v>
      </c>
      <c r="H73" s="5">
        <f>H72*5.32</f>
        <v>666.862</v>
      </c>
    </row>
    <row r="74" spans="1:8" ht="13.5" customHeight="1">
      <c r="A74" s="36" t="s">
        <v>14</v>
      </c>
      <c r="B74" s="36"/>
      <c r="C74" s="36"/>
      <c r="D74" s="36"/>
      <c r="E74" s="36"/>
      <c r="F74" s="36"/>
      <c r="G74" s="36"/>
      <c r="H74" s="36"/>
    </row>
    <row r="75" spans="1:8" ht="13.5" customHeight="1">
      <c r="A75" s="37" t="s">
        <v>11</v>
      </c>
      <c r="B75" s="3" t="s">
        <v>15</v>
      </c>
      <c r="C75" s="4">
        <f>D75+E75+F75+G75+H75</f>
        <v>172.1</v>
      </c>
      <c r="D75" s="5">
        <v>7</v>
      </c>
      <c r="E75" s="5">
        <v>161.5</v>
      </c>
      <c r="F75" s="5"/>
      <c r="G75" s="5"/>
      <c r="H75" s="5">
        <v>3.6</v>
      </c>
    </row>
    <row r="76" spans="1:8" ht="13.5" customHeight="1">
      <c r="A76" s="37"/>
      <c r="B76" s="3" t="s">
        <v>13</v>
      </c>
      <c r="C76" s="4">
        <f>D76+E76+F76+G76+H76</f>
        <v>740.7276999999999</v>
      </c>
      <c r="D76" s="5">
        <f>D75*4.24</f>
        <v>29.68</v>
      </c>
      <c r="E76" s="5">
        <f>E75*4.3038</f>
        <v>695.0636999999999</v>
      </c>
      <c r="F76" s="5"/>
      <c r="G76" s="5"/>
      <c r="H76" s="5">
        <f>H75*4.44</f>
        <v>15.984000000000002</v>
      </c>
    </row>
    <row r="77" spans="1:8" ht="13.5" customHeight="1">
      <c r="A77" s="36" t="s">
        <v>16</v>
      </c>
      <c r="B77" s="36"/>
      <c r="C77" s="36"/>
      <c r="D77" s="36"/>
      <c r="E77" s="36"/>
      <c r="F77" s="36"/>
      <c r="G77" s="36"/>
      <c r="H77" s="36"/>
    </row>
    <row r="78" spans="1:8" ht="13.5" customHeight="1">
      <c r="A78" s="37" t="s">
        <v>11</v>
      </c>
      <c r="B78" s="3" t="s">
        <v>15</v>
      </c>
      <c r="C78" s="4">
        <f>D78+E78+F78+G78+H78</f>
        <v>10.08</v>
      </c>
      <c r="D78" s="7">
        <v>1.559</v>
      </c>
      <c r="E78" s="7">
        <v>7.066</v>
      </c>
      <c r="F78" s="7">
        <v>1.1</v>
      </c>
      <c r="G78" s="7">
        <v>0.006</v>
      </c>
      <c r="H78" s="7">
        <v>0.349</v>
      </c>
    </row>
    <row r="79" spans="1:8" ht="13.5" customHeight="1">
      <c r="A79" s="37"/>
      <c r="B79" s="3" t="s">
        <v>13</v>
      </c>
      <c r="C79" s="4">
        <f>D79+E79+F79+G79+H79</f>
        <v>208.77141</v>
      </c>
      <c r="D79" s="5">
        <f>D78*18.97</f>
        <v>29.574229999999996</v>
      </c>
      <c r="E79" s="5">
        <f>E78*21.02</f>
        <v>148.52732</v>
      </c>
      <c r="F79" s="5">
        <f>F78*21.32</f>
        <v>23.452</v>
      </c>
      <c r="G79" s="7">
        <f>G78*17.54</f>
        <v>0.10524</v>
      </c>
      <c r="H79" s="5">
        <f>H78*20.38</f>
        <v>7.112619999999999</v>
      </c>
    </row>
    <row r="80" spans="1:8" ht="13.5" customHeight="1">
      <c r="A80" s="36" t="s">
        <v>17</v>
      </c>
      <c r="B80" s="36"/>
      <c r="C80" s="36"/>
      <c r="D80" s="36"/>
      <c r="E80" s="36"/>
      <c r="F80" s="36"/>
      <c r="G80" s="36"/>
      <c r="H80" s="36"/>
    </row>
    <row r="81" spans="1:8" ht="13.5" customHeight="1">
      <c r="A81" s="37" t="s">
        <v>11</v>
      </c>
      <c r="B81" s="3" t="s">
        <v>18</v>
      </c>
      <c r="C81" s="4">
        <f>D81+E81+F81+G81+H81</f>
        <v>2726.108</v>
      </c>
      <c r="D81" s="6">
        <v>1293.63</v>
      </c>
      <c r="E81" s="6">
        <v>759.26</v>
      </c>
      <c r="F81" s="6">
        <v>363.25</v>
      </c>
      <c r="G81" s="6">
        <v>90.24</v>
      </c>
      <c r="H81" s="7">
        <v>219.728</v>
      </c>
    </row>
    <row r="82" spans="1:8" ht="13.5" customHeight="1">
      <c r="A82" s="37"/>
      <c r="B82" s="3" t="s">
        <v>13</v>
      </c>
      <c r="C82" s="4">
        <f>D82+E82+F82+G82+H82</f>
        <v>3161.08579248</v>
      </c>
      <c r="D82" s="5">
        <f>D81*1159.56/1000</f>
        <v>1500.0416028</v>
      </c>
      <c r="E82" s="5">
        <f>E81*1159.56/1000</f>
        <v>880.4075256</v>
      </c>
      <c r="F82" s="5">
        <f>F81*1159.56/1000</f>
        <v>421.21017</v>
      </c>
      <c r="G82" s="5">
        <f>G81*1159.56/1000</f>
        <v>104.63869439999999</v>
      </c>
      <c r="H82" s="5">
        <f>H81*1159.56/1000</f>
        <v>254.78779968</v>
      </c>
    </row>
    <row r="85" spans="1:5" s="26" customFormat="1" ht="15.75">
      <c r="A85" s="40" t="s">
        <v>60</v>
      </c>
      <c r="B85" s="40"/>
      <c r="C85" s="40"/>
      <c r="D85" s="40"/>
      <c r="E85" s="40"/>
    </row>
    <row r="86" spans="1:8" s="26" customFormat="1" ht="15.75">
      <c r="A86" s="40" t="s">
        <v>59</v>
      </c>
      <c r="B86" s="40"/>
      <c r="C86" s="40"/>
      <c r="D86" s="40"/>
      <c r="E86" s="40"/>
      <c r="G86" s="44" t="s">
        <v>61</v>
      </c>
      <c r="H86" s="44"/>
    </row>
  </sheetData>
  <sheetProtection/>
  <mergeCells count="71">
    <mergeCell ref="A11:A12"/>
    <mergeCell ref="A23:H23"/>
    <mergeCell ref="G86:H86"/>
    <mergeCell ref="A7:H7"/>
    <mergeCell ref="A81:A82"/>
    <mergeCell ref="A39:H39"/>
    <mergeCell ref="A13:H13"/>
    <mergeCell ref="A8:A9"/>
    <mergeCell ref="A10:H10"/>
    <mergeCell ref="A17:A18"/>
    <mergeCell ref="A1:H1"/>
    <mergeCell ref="A2:H2"/>
    <mergeCell ref="A3:H3"/>
    <mergeCell ref="A5:A6"/>
    <mergeCell ref="B5:B6"/>
    <mergeCell ref="C5:C6"/>
    <mergeCell ref="D5:H5"/>
    <mergeCell ref="A64:H64"/>
    <mergeCell ref="A14:A15"/>
    <mergeCell ref="A16:H16"/>
    <mergeCell ref="A27:A28"/>
    <mergeCell ref="D21:H21"/>
    <mergeCell ref="A19:H19"/>
    <mergeCell ref="A20:H20"/>
    <mergeCell ref="A21:A22"/>
    <mergeCell ref="B21:B22"/>
    <mergeCell ref="C21:C22"/>
    <mergeCell ref="A30:A31"/>
    <mergeCell ref="A32:H32"/>
    <mergeCell ref="A33:A34"/>
    <mergeCell ref="A37:A38"/>
    <mergeCell ref="B37:B38"/>
    <mergeCell ref="C37:C38"/>
    <mergeCell ref="D37:H37"/>
    <mergeCell ref="A24:A25"/>
    <mergeCell ref="A26:H26"/>
    <mergeCell ref="A53:A54"/>
    <mergeCell ref="B53:B54"/>
    <mergeCell ref="C53:C54"/>
    <mergeCell ref="A40:A41"/>
    <mergeCell ref="A42:H42"/>
    <mergeCell ref="A43:A44"/>
    <mergeCell ref="A36:H36"/>
    <mergeCell ref="A29:H29"/>
    <mergeCell ref="A86:E86"/>
    <mergeCell ref="D53:H53"/>
    <mergeCell ref="A55:H55"/>
    <mergeCell ref="A56:A57"/>
    <mergeCell ref="A58:H58"/>
    <mergeCell ref="A59:A60"/>
    <mergeCell ref="A61:H61"/>
    <mergeCell ref="A62:A63"/>
    <mergeCell ref="A65:A66"/>
    <mergeCell ref="A85:E85"/>
    <mergeCell ref="A45:H45"/>
    <mergeCell ref="A68:H68"/>
    <mergeCell ref="A77:H77"/>
    <mergeCell ref="A78:A79"/>
    <mergeCell ref="A52:H52"/>
    <mergeCell ref="A46:A47"/>
    <mergeCell ref="A48:H48"/>
    <mergeCell ref="A49:A50"/>
    <mergeCell ref="A74:H74"/>
    <mergeCell ref="A75:A76"/>
    <mergeCell ref="A80:H80"/>
    <mergeCell ref="A69:A70"/>
    <mergeCell ref="B69:B70"/>
    <mergeCell ref="C69:C70"/>
    <mergeCell ref="D69:H69"/>
    <mergeCell ref="A71:H71"/>
    <mergeCell ref="A72:A73"/>
  </mergeCells>
  <printOptions/>
  <pageMargins left="0.76" right="0.59" top="0.65" bottom="1.16" header="0.5" footer="1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2010-12-17T07:01:36Z</cp:lastPrinted>
  <dcterms:created xsi:type="dcterms:W3CDTF">1996-10-08T23:32:33Z</dcterms:created>
  <dcterms:modified xsi:type="dcterms:W3CDTF">2011-02-07T06:17:46Z</dcterms:modified>
  <cp:category/>
  <cp:version/>
  <cp:contentType/>
  <cp:contentStatus/>
</cp:coreProperties>
</file>